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horvat\Desktop\Jelena\IZVRŠENJE FINANCIJSKOG PLANA\2026\"/>
    </mc:Choice>
  </mc:AlternateContent>
  <bookViews>
    <workbookView xWindow="0" yWindow="0" windowWidth="14535" windowHeight="11265"/>
  </bookViews>
  <sheets>
    <sheet name="SAŽETAK" sheetId="9" r:id="rId1"/>
    <sheet name="Račun prihoda i rashoda" sheetId="2" r:id="rId2"/>
    <sheet name="Rashodi i prihodi prema izvoru" sheetId="3" r:id="rId3"/>
    <sheet name="Rashodi prema funkcijskoj klas." sheetId="5" r:id="rId4"/>
    <sheet name="Račun financiranja" sheetId="6" r:id="rId5"/>
    <sheet name="Račun financ. prema izvorima" sheetId="7" r:id="rId6"/>
    <sheet name="Programska klasifikacija" sheetId="8" r:id="rId7"/>
  </sheets>
  <calcPr calcId="152511"/>
</workbook>
</file>

<file path=xl/calcChain.xml><?xml version="1.0" encoding="utf-8"?>
<calcChain xmlns="http://schemas.openxmlformats.org/spreadsheetml/2006/main">
  <c r="G6" i="5" l="1"/>
  <c r="G7" i="5"/>
  <c r="G8" i="5"/>
  <c r="G9" i="5"/>
  <c r="G10" i="5"/>
  <c r="F10" i="5"/>
  <c r="G8" i="8" l="1"/>
  <c r="H8" i="8"/>
  <c r="F8" i="8"/>
  <c r="G9" i="8"/>
  <c r="H9" i="8"/>
  <c r="F9" i="8"/>
  <c r="G10" i="8"/>
  <c r="H10" i="8"/>
  <c r="F10" i="8"/>
  <c r="F11" i="8"/>
  <c r="J36" i="2" l="1"/>
  <c r="F22" i="9" l="1"/>
  <c r="E22" i="9"/>
  <c r="B22" i="9"/>
  <c r="H26" i="8" l="1"/>
  <c r="B26" i="3"/>
  <c r="C15" i="9"/>
  <c r="F14" i="9"/>
  <c r="C11" i="9"/>
  <c r="B11" i="9"/>
  <c r="F8" i="9"/>
  <c r="H158" i="8" l="1"/>
  <c r="I158" i="8" s="1"/>
  <c r="H160" i="8"/>
  <c r="I160" i="8" s="1"/>
  <c r="I25" i="8"/>
  <c r="I35" i="8"/>
  <c r="I56" i="8"/>
  <c r="I57" i="8"/>
  <c r="I58" i="8"/>
  <c r="I94" i="8"/>
  <c r="I121" i="8"/>
  <c r="I130" i="8"/>
  <c r="I134" i="8"/>
  <c r="I144" i="8"/>
  <c r="I150" i="8"/>
  <c r="I153" i="8"/>
  <c r="I155" i="8"/>
  <c r="I156" i="8"/>
  <c r="G21" i="8"/>
  <c r="F21" i="8"/>
  <c r="H166" i="8"/>
  <c r="I166" i="8" s="1"/>
  <c r="H163" i="8"/>
  <c r="G162" i="8"/>
  <c r="F162" i="8"/>
  <c r="G157" i="8"/>
  <c r="F157" i="8"/>
  <c r="G154" i="8"/>
  <c r="H154" i="8"/>
  <c r="F154" i="8"/>
  <c r="G152" i="8"/>
  <c r="H152" i="8"/>
  <c r="H12" i="8" s="1"/>
  <c r="F152" i="8"/>
  <c r="G149" i="8"/>
  <c r="H149" i="8"/>
  <c r="F149" i="8"/>
  <c r="F145" i="8"/>
  <c r="G145" i="8"/>
  <c r="H146" i="8"/>
  <c r="H145" i="8" s="1"/>
  <c r="G143" i="8"/>
  <c r="H143" i="8"/>
  <c r="F143" i="8"/>
  <c r="H140" i="8"/>
  <c r="H139" i="8" s="1"/>
  <c r="G133" i="8"/>
  <c r="F133" i="8"/>
  <c r="H137" i="8"/>
  <c r="I137" i="8" s="1"/>
  <c r="H135" i="8"/>
  <c r="I135" i="8" s="1"/>
  <c r="G139" i="8"/>
  <c r="F139" i="8"/>
  <c r="G129" i="8"/>
  <c r="F129" i="8"/>
  <c r="H131" i="8"/>
  <c r="H129" i="8" s="1"/>
  <c r="H126" i="8"/>
  <c r="H125" i="8" s="1"/>
  <c r="H20" i="8" s="1"/>
  <c r="G125" i="8"/>
  <c r="G20" i="8" s="1"/>
  <c r="F125" i="8"/>
  <c r="F20" i="8" s="1"/>
  <c r="H123" i="8"/>
  <c r="H122" i="8" s="1"/>
  <c r="G122" i="8"/>
  <c r="F122" i="8"/>
  <c r="G120" i="8"/>
  <c r="H120" i="8"/>
  <c r="F120" i="8"/>
  <c r="G111" i="8"/>
  <c r="F111" i="8"/>
  <c r="H118" i="8"/>
  <c r="I118" i="8" s="1"/>
  <c r="H112" i="8"/>
  <c r="I112" i="8" s="1"/>
  <c r="H107" i="8"/>
  <c r="H106" i="8" s="1"/>
  <c r="G106" i="8"/>
  <c r="F106" i="8"/>
  <c r="H102" i="8"/>
  <c r="H104" i="8"/>
  <c r="G101" i="8"/>
  <c r="G17" i="8" s="1"/>
  <c r="F101" i="8"/>
  <c r="F17" i="8" s="1"/>
  <c r="H98" i="8"/>
  <c r="I98" i="8" s="1"/>
  <c r="H96" i="8"/>
  <c r="I96" i="8" s="1"/>
  <c r="G95" i="8"/>
  <c r="F95" i="8"/>
  <c r="G59" i="8"/>
  <c r="F59" i="8"/>
  <c r="H92" i="8"/>
  <c r="I92" i="8" s="1"/>
  <c r="H89" i="8"/>
  <c r="I89" i="8" s="1"/>
  <c r="H65" i="8"/>
  <c r="I65" i="8" s="1"/>
  <c r="H60" i="8"/>
  <c r="I60" i="8" s="1"/>
  <c r="G43" i="8"/>
  <c r="H49" i="8"/>
  <c r="I49" i="8" s="1"/>
  <c r="H44" i="8"/>
  <c r="I44" i="8" s="1"/>
  <c r="F43" i="8"/>
  <c r="H39" i="8"/>
  <c r="H38" i="8" s="1"/>
  <c r="I38" i="8" s="1"/>
  <c r="H36" i="8"/>
  <c r="H34" i="8" s="1"/>
  <c r="H32" i="8"/>
  <c r="H29" i="8"/>
  <c r="G34" i="8"/>
  <c r="G18" i="8" s="1"/>
  <c r="F34" i="8"/>
  <c r="F18" i="8" s="1"/>
  <c r="G26" i="8"/>
  <c r="F26" i="8"/>
  <c r="G24" i="8"/>
  <c r="F24" i="8"/>
  <c r="F15" i="7"/>
  <c r="G11" i="7"/>
  <c r="G12" i="7"/>
  <c r="G13" i="7"/>
  <c r="G14" i="7"/>
  <c r="G15" i="7"/>
  <c r="G10" i="7"/>
  <c r="F13" i="7"/>
  <c r="F14" i="7"/>
  <c r="F10" i="7"/>
  <c r="G8" i="7"/>
  <c r="G9" i="7"/>
  <c r="G7" i="7"/>
  <c r="K8" i="6"/>
  <c r="K11" i="6"/>
  <c r="K12" i="6"/>
  <c r="K7" i="6"/>
  <c r="J11" i="6"/>
  <c r="J12" i="6"/>
  <c r="J13" i="6"/>
  <c r="J14" i="6"/>
  <c r="J15" i="6"/>
  <c r="J16" i="6"/>
  <c r="I8" i="6"/>
  <c r="I7" i="6" s="1"/>
  <c r="G9" i="6"/>
  <c r="H9" i="6"/>
  <c r="I9" i="6"/>
  <c r="G7" i="6"/>
  <c r="H7" i="6"/>
  <c r="F9" i="6"/>
  <c r="F8" i="6"/>
  <c r="F7" i="6" s="1"/>
  <c r="G11" i="6"/>
  <c r="H11" i="6"/>
  <c r="I12" i="6"/>
  <c r="I11" i="6" s="1"/>
  <c r="G15" i="6"/>
  <c r="H15" i="6"/>
  <c r="I15" i="6"/>
  <c r="G13" i="6"/>
  <c r="H13" i="6"/>
  <c r="I13" i="6"/>
  <c r="F13" i="6"/>
  <c r="F12" i="6" s="1"/>
  <c r="F11" i="6" s="1"/>
  <c r="F15" i="6"/>
  <c r="D7" i="5"/>
  <c r="E7" i="5"/>
  <c r="F7" i="5" s="1"/>
  <c r="C7" i="5"/>
  <c r="F8" i="5"/>
  <c r="F9" i="5"/>
  <c r="G38" i="3"/>
  <c r="G26" i="3"/>
  <c r="G43" i="3"/>
  <c r="G44" i="3"/>
  <c r="F33" i="3"/>
  <c r="D34" i="3"/>
  <c r="E34" i="3"/>
  <c r="E26" i="3" s="1"/>
  <c r="F26" i="3" s="1"/>
  <c r="B34" i="3"/>
  <c r="C34" i="3"/>
  <c r="G20" i="3"/>
  <c r="E16" i="3"/>
  <c r="D16" i="3"/>
  <c r="C16" i="3"/>
  <c r="B8" i="3"/>
  <c r="J47" i="2"/>
  <c r="J80" i="2"/>
  <c r="J81" i="2"/>
  <c r="K49" i="2"/>
  <c r="K48" i="2"/>
  <c r="F107" i="2"/>
  <c r="F103" i="2" s="1"/>
  <c r="I107" i="2"/>
  <c r="I103" i="2" s="1"/>
  <c r="K102" i="2"/>
  <c r="F80" i="2"/>
  <c r="I80" i="2"/>
  <c r="I55" i="2"/>
  <c r="I53" i="2"/>
  <c r="H103" i="2"/>
  <c r="G103" i="2"/>
  <c r="J37" i="2"/>
  <c r="J38" i="2"/>
  <c r="J39" i="2"/>
  <c r="J16" i="2"/>
  <c r="I15" i="2"/>
  <c r="I13" i="2"/>
  <c r="G10" i="2"/>
  <c r="H10" i="2"/>
  <c r="I32" i="2"/>
  <c r="F36" i="2"/>
  <c r="G36" i="2"/>
  <c r="H36" i="2"/>
  <c r="I36" i="2"/>
  <c r="J24" i="2"/>
  <c r="I20" i="8" l="1"/>
  <c r="F12" i="8"/>
  <c r="H162" i="8"/>
  <c r="I126" i="8"/>
  <c r="I27" i="8"/>
  <c r="G12" i="8"/>
  <c r="I12" i="8" s="1"/>
  <c r="I34" i="8"/>
  <c r="I120" i="8"/>
  <c r="I106" i="8"/>
  <c r="F151" i="8"/>
  <c r="I26" i="8"/>
  <c r="F16" i="8"/>
  <c r="F19" i="8"/>
  <c r="I122" i="8"/>
  <c r="G16" i="8"/>
  <c r="I143" i="8"/>
  <c r="I154" i="8"/>
  <c r="H157" i="8"/>
  <c r="I157" i="8" s="1"/>
  <c r="I162" i="8"/>
  <c r="I145" i="8"/>
  <c r="I149" i="8"/>
  <c r="G151" i="8"/>
  <c r="H18" i="8"/>
  <c r="I18" i="8" s="1"/>
  <c r="I24" i="8"/>
  <c r="I39" i="8"/>
  <c r="I129" i="8"/>
  <c r="H21" i="8"/>
  <c r="I21" i="8" s="1"/>
  <c r="I146" i="8"/>
  <c r="I125" i="8"/>
  <c r="I163" i="8"/>
  <c r="I152" i="8"/>
  <c r="I131" i="8"/>
  <c r="I123" i="8"/>
  <c r="I107" i="8"/>
  <c r="I36" i="8"/>
  <c r="H15" i="8"/>
  <c r="G15" i="8"/>
  <c r="F15" i="8"/>
  <c r="H142" i="8"/>
  <c r="F142" i="8"/>
  <c r="G142" i="8"/>
  <c r="H133" i="8"/>
  <c r="I133" i="8" s="1"/>
  <c r="H95" i="8"/>
  <c r="I95" i="8" s="1"/>
  <c r="F128" i="8"/>
  <c r="G110" i="8"/>
  <c r="G128" i="8"/>
  <c r="F14" i="8"/>
  <c r="G14" i="8"/>
  <c r="H111" i="8"/>
  <c r="G19" i="8"/>
  <c r="F110" i="8"/>
  <c r="F42" i="8"/>
  <c r="H19" i="8"/>
  <c r="G42" i="8"/>
  <c r="H101" i="8"/>
  <c r="H17" i="8" s="1"/>
  <c r="H59" i="8"/>
  <c r="H43" i="8"/>
  <c r="I43" i="8" s="1"/>
  <c r="G13" i="8"/>
  <c r="H28" i="8"/>
  <c r="F23" i="8"/>
  <c r="F22" i="8" s="1"/>
  <c r="H13" i="8"/>
  <c r="F13" i="8"/>
  <c r="G23" i="8"/>
  <c r="G22" i="8" s="1"/>
  <c r="G19" i="9"/>
  <c r="G18" i="9"/>
  <c r="G17" i="9"/>
  <c r="F18" i="9"/>
  <c r="C18" i="9"/>
  <c r="D18" i="9"/>
  <c r="E18" i="9"/>
  <c r="B18" i="9"/>
  <c r="D17" i="9"/>
  <c r="E17" i="9"/>
  <c r="C17" i="9"/>
  <c r="B17" i="9"/>
  <c r="F17" i="9" s="1"/>
  <c r="F10" i="9"/>
  <c r="G14" i="9"/>
  <c r="G15" i="9"/>
  <c r="F15" i="9"/>
  <c r="G13" i="9"/>
  <c r="D11" i="9"/>
  <c r="E11" i="9"/>
  <c r="G11" i="8" l="1"/>
  <c r="I19" i="8"/>
  <c r="F41" i="8"/>
  <c r="H128" i="8"/>
  <c r="I128" i="8" s="1"/>
  <c r="H151" i="8"/>
  <c r="I151" i="8" s="1"/>
  <c r="H110" i="8"/>
  <c r="I110" i="8" s="1"/>
  <c r="I111" i="8"/>
  <c r="H14" i="8"/>
  <c r="I14" i="8" s="1"/>
  <c r="I59" i="8"/>
  <c r="H23" i="8"/>
  <c r="H16" i="8"/>
  <c r="I16" i="8" s="1"/>
  <c r="I15" i="8"/>
  <c r="I13" i="8"/>
  <c r="I142" i="8"/>
  <c r="G41" i="8"/>
  <c r="H42" i="8"/>
  <c r="I42" i="8" s="1"/>
  <c r="E6" i="5"/>
  <c r="F6" i="5" s="1"/>
  <c r="D6" i="5"/>
  <c r="C6" i="5"/>
  <c r="B6" i="5"/>
  <c r="H41" i="8" l="1"/>
  <c r="I41" i="8" s="1"/>
  <c r="H22" i="8"/>
  <c r="I23" i="8"/>
  <c r="C13" i="7"/>
  <c r="D13" i="7"/>
  <c r="E13" i="7"/>
  <c r="B13" i="7"/>
  <c r="C11" i="7"/>
  <c r="C10" i="7" s="1"/>
  <c r="D11" i="7"/>
  <c r="D10" i="7" s="1"/>
  <c r="E11" i="7"/>
  <c r="E10" i="7" s="1"/>
  <c r="B11" i="7"/>
  <c r="B10" i="7" s="1"/>
  <c r="C8" i="7"/>
  <c r="C7" i="7" s="1"/>
  <c r="D8" i="7"/>
  <c r="D7" i="7" s="1"/>
  <c r="E8" i="7"/>
  <c r="E7" i="7" s="1"/>
  <c r="B8" i="7"/>
  <c r="B7" i="7" s="1"/>
  <c r="F12" i="3"/>
  <c r="G12" i="3"/>
  <c r="F14" i="3"/>
  <c r="G14" i="3"/>
  <c r="F15" i="3"/>
  <c r="G15" i="3"/>
  <c r="F17" i="3"/>
  <c r="F18" i="3"/>
  <c r="G18" i="3"/>
  <c r="F21" i="3"/>
  <c r="F22" i="3"/>
  <c r="G22" i="3"/>
  <c r="G23" i="3"/>
  <c r="F24" i="3"/>
  <c r="G24" i="3"/>
  <c r="F30" i="3"/>
  <c r="G30" i="3"/>
  <c r="F32" i="3"/>
  <c r="G32" i="3"/>
  <c r="G33" i="3"/>
  <c r="F34" i="3"/>
  <c r="G34" i="3"/>
  <c r="F35" i="3"/>
  <c r="F36" i="3"/>
  <c r="G36" i="3"/>
  <c r="F40" i="3"/>
  <c r="G40" i="3"/>
  <c r="F42" i="3"/>
  <c r="G42" i="3"/>
  <c r="C43" i="3"/>
  <c r="D43" i="3"/>
  <c r="E43" i="3"/>
  <c r="C41" i="3"/>
  <c r="D41" i="3"/>
  <c r="E41" i="3"/>
  <c r="G41" i="3" s="1"/>
  <c r="C39" i="3"/>
  <c r="D39" i="3"/>
  <c r="E39" i="3"/>
  <c r="F39" i="3" s="1"/>
  <c r="C31" i="3"/>
  <c r="D31" i="3"/>
  <c r="E31" i="3"/>
  <c r="F31" i="3" s="1"/>
  <c r="C29" i="3"/>
  <c r="D29" i="3"/>
  <c r="G29" i="3" s="1"/>
  <c r="E29" i="3"/>
  <c r="F29" i="3" s="1"/>
  <c r="C27" i="3"/>
  <c r="D27" i="3"/>
  <c r="E27" i="3"/>
  <c r="C23" i="3"/>
  <c r="D23" i="3"/>
  <c r="E23" i="3"/>
  <c r="F23" i="3" s="1"/>
  <c r="C21" i="3"/>
  <c r="D21" i="3"/>
  <c r="G21" i="3" s="1"/>
  <c r="E21" i="3"/>
  <c r="C13" i="3"/>
  <c r="D13" i="3"/>
  <c r="E13" i="3"/>
  <c r="G13" i="3" s="1"/>
  <c r="C11" i="3"/>
  <c r="D11" i="3"/>
  <c r="E11" i="3"/>
  <c r="F11" i="3" s="1"/>
  <c r="C9" i="3"/>
  <c r="D9" i="3"/>
  <c r="E9" i="3"/>
  <c r="F92" i="2"/>
  <c r="G15" i="2"/>
  <c r="H15" i="2"/>
  <c r="H13" i="2"/>
  <c r="G17" i="2"/>
  <c r="H17" i="2"/>
  <c r="G26" i="2"/>
  <c r="H26" i="2"/>
  <c r="G32" i="2"/>
  <c r="H32" i="2"/>
  <c r="F55" i="2"/>
  <c r="F53" i="2"/>
  <c r="I22" i="8" l="1"/>
  <c r="H11" i="8"/>
  <c r="I11" i="8" s="1"/>
  <c r="D26" i="3"/>
  <c r="G16" i="3"/>
  <c r="F16" i="3"/>
  <c r="F13" i="3"/>
  <c r="G11" i="3"/>
  <c r="F41" i="3"/>
  <c r="G39" i="3"/>
  <c r="G31" i="3"/>
  <c r="C26" i="3"/>
  <c r="C8" i="3" l="1"/>
  <c r="E8" i="3"/>
  <c r="D8" i="3"/>
  <c r="G8" i="3" l="1"/>
  <c r="F8" i="3"/>
  <c r="I117" i="2"/>
  <c r="F117" i="2"/>
  <c r="F116" i="2" s="1"/>
  <c r="I114" i="2"/>
  <c r="F114" i="2"/>
  <c r="I108" i="2"/>
  <c r="F108" i="2"/>
  <c r="I105" i="2"/>
  <c r="F105" i="2"/>
  <c r="F104" i="2" s="1"/>
  <c r="I100" i="2"/>
  <c r="F100" i="2"/>
  <c r="F99" i="2" s="1"/>
  <c r="I95" i="2"/>
  <c r="F95" i="2"/>
  <c r="F91" i="2" s="1"/>
  <c r="I92" i="2"/>
  <c r="I83" i="2"/>
  <c r="F83" i="2"/>
  <c r="I70" i="2"/>
  <c r="F70" i="2"/>
  <c r="I63" i="2"/>
  <c r="F63" i="2"/>
  <c r="I58" i="2"/>
  <c r="F58" i="2"/>
  <c r="H50" i="2"/>
  <c r="I50" i="2"/>
  <c r="F50" i="2"/>
  <c r="J50" i="2" s="1"/>
  <c r="G43" i="2"/>
  <c r="H43" i="2"/>
  <c r="I43" i="2"/>
  <c r="F15" i="2"/>
  <c r="F43" i="2"/>
  <c r="G40" i="2"/>
  <c r="H40" i="2"/>
  <c r="I40" i="2"/>
  <c r="I35" i="2" s="1"/>
  <c r="F40" i="2"/>
  <c r="F35" i="2" s="1"/>
  <c r="F32" i="2"/>
  <c r="J32" i="2" s="1"/>
  <c r="G29" i="2"/>
  <c r="H29" i="2"/>
  <c r="I29" i="2"/>
  <c r="F29" i="2"/>
  <c r="I26" i="2"/>
  <c r="F26" i="2"/>
  <c r="G21" i="2"/>
  <c r="H21" i="2"/>
  <c r="I21" i="2"/>
  <c r="I20" i="2" s="1"/>
  <c r="F21" i="2"/>
  <c r="F20" i="2" s="1"/>
  <c r="I17" i="2"/>
  <c r="I12" i="2" s="1"/>
  <c r="F17" i="2"/>
  <c r="G13" i="2"/>
  <c r="F13" i="2"/>
  <c r="J14" i="2"/>
  <c r="J18" i="2"/>
  <c r="J19" i="2"/>
  <c r="J22" i="2"/>
  <c r="J23" i="2"/>
  <c r="J27" i="2"/>
  <c r="J30" i="2"/>
  <c r="J31" i="2"/>
  <c r="J33" i="2"/>
  <c r="J41" i="2"/>
  <c r="J44" i="2"/>
  <c r="J51" i="2"/>
  <c r="J52" i="2"/>
  <c r="J53" i="2"/>
  <c r="J54" i="2"/>
  <c r="J55" i="2"/>
  <c r="J56" i="2"/>
  <c r="J59" i="2"/>
  <c r="J60" i="2"/>
  <c r="J61" i="2"/>
  <c r="J64" i="2"/>
  <c r="J65" i="2"/>
  <c r="J66" i="2"/>
  <c r="J67" i="2"/>
  <c r="J68" i="2"/>
  <c r="J69" i="2"/>
  <c r="J71" i="2"/>
  <c r="J72" i="2"/>
  <c r="J73" i="2"/>
  <c r="J74" i="2"/>
  <c r="J75" i="2"/>
  <c r="J76" i="2"/>
  <c r="J77" i="2"/>
  <c r="J78" i="2"/>
  <c r="J79" i="2"/>
  <c r="J84" i="2"/>
  <c r="J85" i="2"/>
  <c r="J86" i="2"/>
  <c r="J87" i="2"/>
  <c r="J88" i="2"/>
  <c r="J90" i="2"/>
  <c r="J93" i="2"/>
  <c r="J94" i="2"/>
  <c r="J96" i="2"/>
  <c r="J97" i="2"/>
  <c r="J98" i="2"/>
  <c r="J101" i="2"/>
  <c r="J106" i="2"/>
  <c r="J109" i="2"/>
  <c r="J111" i="2"/>
  <c r="J112" i="2"/>
  <c r="J118" i="2"/>
  <c r="J17" i="2" l="1"/>
  <c r="J70" i="2"/>
  <c r="J58" i="2"/>
  <c r="J63" i="2"/>
  <c r="I28" i="2"/>
  <c r="K28" i="2" s="1"/>
  <c r="J35" i="2"/>
  <c r="K35" i="2"/>
  <c r="J21" i="2"/>
  <c r="J43" i="2"/>
  <c r="F42" i="2"/>
  <c r="F28" i="2"/>
  <c r="F12" i="2"/>
  <c r="H11" i="2"/>
  <c r="G11" i="2"/>
  <c r="J92" i="2"/>
  <c r="I49" i="2"/>
  <c r="J95" i="2"/>
  <c r="J15" i="2"/>
  <c r="G48" i="2"/>
  <c r="G47" i="2" s="1"/>
  <c r="I99" i="2"/>
  <c r="K99" i="2" s="1"/>
  <c r="I91" i="2"/>
  <c r="K91" i="2" s="1"/>
  <c r="I104" i="2"/>
  <c r="K104" i="2" s="1"/>
  <c r="J13" i="2"/>
  <c r="K20" i="2"/>
  <c r="F49" i="2"/>
  <c r="J83" i="2"/>
  <c r="I116" i="2"/>
  <c r="K116" i="2" s="1"/>
  <c r="I25" i="2"/>
  <c r="J26" i="2"/>
  <c r="I42" i="2"/>
  <c r="K42" i="2" s="1"/>
  <c r="J116" i="2"/>
  <c r="J117" i="2"/>
  <c r="K107" i="2"/>
  <c r="J108" i="2"/>
  <c r="J113" i="2"/>
  <c r="J105" i="2"/>
  <c r="J100" i="2"/>
  <c r="I57" i="2"/>
  <c r="K57" i="2" s="1"/>
  <c r="F57" i="2"/>
  <c r="H48" i="2"/>
  <c r="H47" i="2" s="1"/>
  <c r="J29" i="2"/>
  <c r="J40" i="2"/>
  <c r="F25" i="2"/>
  <c r="J99" i="2" l="1"/>
  <c r="J28" i="2"/>
  <c r="I10" i="2"/>
  <c r="F10" i="2"/>
  <c r="J91" i="2"/>
  <c r="F48" i="2"/>
  <c r="F47" i="2" s="1"/>
  <c r="F11" i="2"/>
  <c r="J20" i="2"/>
  <c r="J104" i="2"/>
  <c r="J42" i="2"/>
  <c r="J49" i="2"/>
  <c r="K103" i="2"/>
  <c r="J25" i="2"/>
  <c r="K25" i="2"/>
  <c r="J107" i="2"/>
  <c r="I48" i="2"/>
  <c r="J57" i="2"/>
  <c r="I11" i="2"/>
  <c r="K12" i="2"/>
  <c r="J10" i="2" l="1"/>
  <c r="K10" i="2"/>
  <c r="I47" i="2"/>
  <c r="J103" i="2"/>
  <c r="J48" i="2"/>
  <c r="K11" i="2"/>
  <c r="J11" i="2"/>
  <c r="J12" i="2"/>
  <c r="K47" i="2" l="1"/>
  <c r="C19" i="9"/>
  <c r="D19" i="9"/>
  <c r="E19" i="9"/>
  <c r="B19" i="9"/>
  <c r="G21" i="9"/>
  <c r="D15" i="9"/>
  <c r="E15" i="9"/>
  <c r="B15" i="9"/>
  <c r="G9" i="9"/>
  <c r="G10" i="9"/>
  <c r="G8" i="9"/>
  <c r="F9" i="9"/>
  <c r="G11" i="9"/>
  <c r="F11" i="9"/>
  <c r="F19" i="9" l="1"/>
</calcChain>
</file>

<file path=xl/sharedStrings.xml><?xml version="1.0" encoding="utf-8"?>
<sst xmlns="http://schemas.openxmlformats.org/spreadsheetml/2006/main" count="473" uniqueCount="252">
  <si>
    <t>Oznaka</t>
  </si>
  <si>
    <t>A. RAČUN PRIHODA I RASHODA</t>
  </si>
  <si>
    <t>6 Prihodi poslovanja</t>
  </si>
  <si>
    <t>3 Rashodi poslovanja</t>
  </si>
  <si>
    <t>4 Rashodi za nabavu nefinancijske imovine</t>
  </si>
  <si>
    <t>B. RAČUN FINANCIRANJA</t>
  </si>
  <si>
    <t>8 Primici od financijske imovine i zaduživanja</t>
  </si>
  <si>
    <t>5 Izdaci za financijsku imovinu i otplate zajmova</t>
  </si>
  <si>
    <t>072 Službe za vanjske pacijente</t>
  </si>
  <si>
    <t>073 Bolničke službe</t>
  </si>
  <si>
    <t>076 Poslovi i usluge zdravstva koji nisu drugdje svrstani</t>
  </si>
  <si>
    <t>Razlika - višak/manjak</t>
  </si>
  <si>
    <t>Neto - zaduživanje/financiranje</t>
  </si>
  <si>
    <t>C. PRORAČUN UKUPNO</t>
  </si>
  <si>
    <t>1. PRIHODI I PRIMICI</t>
  </si>
  <si>
    <t>2. RASHODI I IZDACI</t>
  </si>
  <si>
    <t>3. RAZLIKA - VIŠAK/MANJAK</t>
  </si>
  <si>
    <t>D. RASPOLOŽIVA SREDSTVA IZ PRETHODNIH GODINA</t>
  </si>
  <si>
    <t>VIŠAK/MANJAK PRIHODA prenešeni (+/-)</t>
  </si>
  <si>
    <t>VIŠAK/MANJAK PRIHODA</t>
  </si>
  <si>
    <t>I. OPĆI DIO</t>
  </si>
  <si>
    <t>Članak 1.</t>
  </si>
  <si>
    <t>Predsjednik Upravnog vijeća:</t>
  </si>
  <si>
    <r>
      <t xml:space="preserve">Indeks % </t>
    </r>
    <r>
      <rPr>
        <sz val="10"/>
        <color rgb="FF000000"/>
        <rFont val="Verdana"/>
        <family val="2"/>
        <charset val="238"/>
      </rPr>
      <t>(5=4/1)</t>
    </r>
  </si>
  <si>
    <r>
      <t xml:space="preserve">Indeks % </t>
    </r>
    <r>
      <rPr>
        <sz val="10"/>
        <color rgb="FF000000"/>
        <rFont val="Verdana"/>
        <family val="2"/>
        <charset val="238"/>
      </rPr>
      <t>(6=4/3)</t>
    </r>
  </si>
  <si>
    <t>BROJČANA OZNAKA I NAZIV</t>
  </si>
  <si>
    <t>6=5/2*100</t>
  </si>
  <si>
    <t>7=5/4*100</t>
  </si>
  <si>
    <t>Prihodi iz nadležnog proračuna za financiranje redovne djelatnosti proračunskih korisnika</t>
  </si>
  <si>
    <t>Prihodi iz nadležnog proračuna za financiranje rashoda poslovanja</t>
  </si>
  <si>
    <t xml:space="preserve">Prihodi iz nadležnog proračuna za financiranje rashoda za nabavu nefinancijske imovine </t>
  </si>
  <si>
    <t>Prihodi od nadležnog proračuna za financiranje izdataka za financijsku imovinu i otplatu zajmova</t>
  </si>
  <si>
    <t>Prihodi poslovanja</t>
  </si>
  <si>
    <t>Pomoći iz inozemstva i od subjekata unutar općeg proračuna</t>
  </si>
  <si>
    <t xml:space="preserve"> Pomoći od izvanproračunskih korisnika</t>
  </si>
  <si>
    <t>Tekuće pomoći od izvanproračunskih korisnika</t>
  </si>
  <si>
    <t xml:space="preserve"> Pomoći proračunskim korisnicima iz proračuna koji im nije nadležan</t>
  </si>
  <si>
    <t xml:space="preserve"> Tekuće pomoći proračunskim korisnicima iz proračuna koji im nije nadležan</t>
  </si>
  <si>
    <t>Pomoći temeljem prijenosa EU sredstava</t>
  </si>
  <si>
    <t>Tekuće pomoći temeljem prijenosa EU sredstava</t>
  </si>
  <si>
    <t xml:space="preserve"> Kapitalne pomoći temeljem prijenosa EU sredstava</t>
  </si>
  <si>
    <t xml:space="preserve"> Prihodi od imovine</t>
  </si>
  <si>
    <t xml:space="preserve"> Prihodi od financijske imovine</t>
  </si>
  <si>
    <t xml:space="preserve"> Kamate na oročena sredstva i depozite po viđenju</t>
  </si>
  <si>
    <t>Prihodi od zateznih kamata</t>
  </si>
  <si>
    <t xml:space="preserve"> Prihodi od dividendi</t>
  </si>
  <si>
    <t>Prihodi od upravnih i administrativnih pristojbi, pristojbi po posebnim propisima i naknada</t>
  </si>
  <si>
    <t xml:space="preserve"> Prihodi po posebnim propisima</t>
  </si>
  <si>
    <t xml:space="preserve"> Ostali nespomenuti prihodi</t>
  </si>
  <si>
    <t>Prihodi od prodaje proizvoda i robe te pruženih usluga i prihodi od donacija te povrati po protestiranim jamstvima</t>
  </si>
  <si>
    <t xml:space="preserve"> Prihodi od prodaje proizvoda i robe te pruženih usluga</t>
  </si>
  <si>
    <t xml:space="preserve"> Prihodi od prodaje proizvoda i robe</t>
  </si>
  <si>
    <t xml:space="preserve"> Prihodi od pruženih usluga</t>
  </si>
  <si>
    <t xml:space="preserve"> Donacije od pravnih i fizičkih osoba izvan općeg proračuna i povrat donacija po protestiranim jamstvima</t>
  </si>
  <si>
    <t xml:space="preserve"> Tekuće donacije</t>
  </si>
  <si>
    <t xml:space="preserve"> Prihodi iz nadležnog proračuna i od HZZO-a temeljem ugovornih obveza</t>
  </si>
  <si>
    <t>Kazne, upravne mjere i ostali prihodi</t>
  </si>
  <si>
    <t>Prihodi od HZZO-a na temelju ugovornih obveza</t>
  </si>
  <si>
    <t>Ostali prihodi</t>
  </si>
  <si>
    <t>Rashodi poslovanja</t>
  </si>
  <si>
    <t>Rashodi za zaposlene</t>
  </si>
  <si>
    <t>Plaće (Bruto)</t>
  </si>
  <si>
    <t>Plaće za redovan rad</t>
  </si>
  <si>
    <t>Plaće za prekovremeni rad</t>
  </si>
  <si>
    <t>Ostali rashodi za zaposlene</t>
  </si>
  <si>
    <t>Doprinosi na plaće</t>
  </si>
  <si>
    <t>Doprinosi za obvezno zdravstveno osiguranje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</si>
  <si>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</si>
  <si>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</si>
  <si>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</si>
  <si>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</si>
  <si>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</si>
  <si>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</si>
  <si>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</si>
  <si>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</si>
  <si>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</si>
  <si>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</si>
  <si>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</si>
  <si>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</si>
  <si>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</si>
  <si>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</si>
  <si>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</si>
  <si>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</si>
  <si>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</si>
  <si>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</si>
  <si>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</si>
  <si>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</si>
  <si>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</si>
  <si>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</si>
  <si>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</si>
  <si>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Rashodi lijekova i potrošnog medicinskog materijala kod zdravstvenih ustanova</t>
  </si>
  <si>
    <t>Rashodi po osnovi utroška lijekova i potrošnog medicinskog materijala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</si>
  <si>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</si>
  <si>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</si>
  <si>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</si>
  <si>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</si>
  <si>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</si>
  <si>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</si>
  <si>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</si>
  <si>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</si>
  <si>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Kamate za primljene kredite i zajmove</t>
  </si>
  <si>
    <t>Kamate za primljene kredite i zajmove od kreditnih i ostalih financijskih institucija u javnom sektoru</t>
  </si>
  <si>
    <t>Kamate za primljene kredite i zajmove od kreditnih i ostalih financijskih institucija izvan javnog sektora</t>
  </si>
  <si>
    <t>Ostali financijski rashodi</t>
  </si>
  <si>
    <t>Bankarske usluge i usluge platnog prometa</t>
  </si>
  <si>
    <t>Negativne tečajne razlike i razlike zbog primjene valutne klauzule</t>
  </si>
  <si>
    <t>Zatezne kamate</t>
  </si>
  <si>
    <t>Naknade građanima i kućanstvima na temelju osiguranja i druge naknade</t>
  </si>
  <si>
    <t>Ostale naknade građanima i kućanstvima iz proračuna</t>
  </si>
  <si>
    <t>Naknade građanima i kućanstvima u novcu</t>
  </si>
  <si>
    <t>Ostali rashodi</t>
  </si>
  <si>
    <t>Rashodi za nabavu nefinancijske imovine</t>
  </si>
  <si>
    <t>Rashodi za nabavu neproizvedene dugotrajne imovine</t>
  </si>
  <si>
    <t>Nematerijalna imovina</t>
  </si>
  <si>
    <t>Licence</t>
  </si>
  <si>
    <t>Rashodi za nabavu proizvedene dugotrajne imovine</t>
  </si>
  <si>
    <t>Postrojenja i oprema</t>
  </si>
  <si>
    <t>Uredska oprema i namještaj</t>
  </si>
  <si>
    <t>Komunikacijska oprema</t>
  </si>
  <si>
    <t>Oprema za održavanje i zaštitu</t>
  </si>
  <si>
    <t>Medicinska i laboratorijska oprema</t>
  </si>
  <si>
    <t>Uređaji, strojevi i oprema za ostale namjene</t>
  </si>
  <si>
    <t>Nematerijalna proizvedena imovina</t>
  </si>
  <si>
    <t>Ulaganja u računalne programe</t>
  </si>
  <si>
    <t>Rashodi za dodatna ulaganja na nefinancijskoj imovini</t>
  </si>
  <si>
    <t>Dodatna ulaganja na građevinskim objektima</t>
  </si>
  <si>
    <t xml:space="preserve"> RAČUN PRIHODA I RASHODA </t>
  </si>
  <si>
    <t xml:space="preserve">IZVJEŠTAJ O PRIHODIMA I RASHODIMA PREMA EKONOMSKOJ KLASIFIKACIJI </t>
  </si>
  <si>
    <t xml:space="preserve">Indeks </t>
  </si>
  <si>
    <t>UKUPNI PRIHODI</t>
  </si>
  <si>
    <t>UKUPNI RASHODI</t>
  </si>
  <si>
    <t>IZVJEŠTAJ O PRIHODIMA I RASHODIMA PREMA IZVORIMA FINANCIRANJA</t>
  </si>
  <si>
    <t xml:space="preserve"> 11 Opći prihodi i primici</t>
  </si>
  <si>
    <t xml:space="preserve"> 31 Vlastiti prihodi</t>
  </si>
  <si>
    <t xml:space="preserve"> 43 Ostali prihodi za posebne namjene</t>
  </si>
  <si>
    <t xml:space="preserve"> 44 Decentralizirana sredstva</t>
  </si>
  <si>
    <t xml:space="preserve"> 52 Ostale pomoći</t>
  </si>
  <si>
    <t xml:space="preserve"> 61 Donacije</t>
  </si>
  <si>
    <t xml:space="preserve"> 81 Namjenski primici od zaduživanja</t>
  </si>
  <si>
    <t>UKUPNO RASHODI</t>
  </si>
  <si>
    <t>UKUPNO PRIHODI</t>
  </si>
  <si>
    <t>1 Opći prihodi i primici</t>
  </si>
  <si>
    <t xml:space="preserve"> 3 Vlastiti prihodi</t>
  </si>
  <si>
    <t xml:space="preserve"> 4 Prihodi za posebne namjene</t>
  </si>
  <si>
    <t xml:space="preserve"> 5 Pomoći</t>
  </si>
  <si>
    <t xml:space="preserve"> 6 Donacije</t>
  </si>
  <si>
    <t xml:space="preserve"> 1 Opći prihodi i primici</t>
  </si>
  <si>
    <t xml:space="preserve">        43 Ostali prihodi za posebne namjene</t>
  </si>
  <si>
    <t xml:space="preserve">Indeks  </t>
  </si>
  <si>
    <t>IZVJEŠTAJ O RASHODIMA PREMA FUNKCIJSKOJ KLASIFIKACIJI</t>
  </si>
  <si>
    <t>07 Zdravstvo</t>
  </si>
  <si>
    <t>RAČUN FINANCIRANJA</t>
  </si>
  <si>
    <t>IZVJEŠTAJ RAČUNA FINANCIRANJA PREMA EKONOMSKOJ KLASIFIKACIJI</t>
  </si>
  <si>
    <t xml:space="preserve"> Primici od financijske imovine i zaduživanja</t>
  </si>
  <si>
    <t xml:space="preserve"> Primici od zaduživanja</t>
  </si>
  <si>
    <t xml:space="preserve"> Izdaci za financijsku imovinu i otplate zajmova</t>
  </si>
  <si>
    <t xml:space="preserve"> Izdaci za otplatu glavnice primljenih kredita i zajmova</t>
  </si>
  <si>
    <t xml:space="preserve"> Otplata glavnice primljenih kredita i zajmova od kreditnih i ostalih financijskih institucija u javnom sektoru</t>
  </si>
  <si>
    <t xml:space="preserve"> Otplata glavnice primljenih kredita od kreditnih institucija u javnom sektoru</t>
  </si>
  <si>
    <t xml:space="preserve"> Otplata glavnice primljenih kredita i zajmova od kreditnih i ostalih financijskih institucija izvan javnog sektora</t>
  </si>
  <si>
    <t xml:space="preserve"> Otplata glavnice primljenih kredita od tuzemnih kreditnih institucija izvan javnog sektora</t>
  </si>
  <si>
    <t>IZVJEŠTAJ RAČUNA FINANCIRANJA PREMA IZVORIMA FINANCIRANJA</t>
  </si>
  <si>
    <t>UKUPNO PRIMICI</t>
  </si>
  <si>
    <t>81 Namjenski primici od zaduživanja</t>
  </si>
  <si>
    <t>3 Vlastiti prihodi</t>
  </si>
  <si>
    <t xml:space="preserve">UKUPNO IZDACI </t>
  </si>
  <si>
    <t>31 Vlastiti prihodi</t>
  </si>
  <si>
    <t>4 Prihodi za posebne namjene</t>
  </si>
  <si>
    <t>43 Ostali prihodi za posebne namjene</t>
  </si>
  <si>
    <t>44 Decentralizirana sredstva</t>
  </si>
  <si>
    <t>Indeks</t>
  </si>
  <si>
    <t>II. POSEBNI DIO</t>
  </si>
  <si>
    <t>IZVJEŠTAJ PO PROGRAMSKOJ KLASIFIKACIJI</t>
  </si>
  <si>
    <t>Izvor: 11</t>
  </si>
  <si>
    <t>Izvor: 31</t>
  </si>
  <si>
    <t>Izvor: 43</t>
  </si>
  <si>
    <t>Izvor: 44</t>
  </si>
  <si>
    <t>Izvor: 52</t>
  </si>
  <si>
    <t>Izvor: 61</t>
  </si>
  <si>
    <t>Izvor: 71</t>
  </si>
  <si>
    <t>Izvor: 81</t>
  </si>
  <si>
    <t>Program: 1140</t>
  </si>
  <si>
    <t>Opći prihodi i primici</t>
  </si>
  <si>
    <t>Vlastiti prihodi</t>
  </si>
  <si>
    <t>Ostali prihodi za posebne namjene</t>
  </si>
  <si>
    <t>Decentralizirana sredstva</t>
  </si>
  <si>
    <t>Ostale pomoći</t>
  </si>
  <si>
    <t>Donacije</t>
  </si>
  <si>
    <t>Namjenski primici od zaduživanja</t>
  </si>
  <si>
    <t>Unaprjeđenje kvalitete smještaja i sadržaja hotela Minerva</t>
  </si>
  <si>
    <t>PROGRAMI EUROPSKIH POSLOVA</t>
  </si>
  <si>
    <t xml:space="preserve"> SPECIJALNA BOLNICA ZA MEDICINSKU REHABILITACIJU VARAŽDINSKE TOPLICE</t>
  </si>
  <si>
    <t>Aktivnost K114018</t>
  </si>
  <si>
    <t>Progam: 1320</t>
  </si>
  <si>
    <t>Aktivnost: 132001</t>
  </si>
  <si>
    <t>Aktivnost: K132001</t>
  </si>
  <si>
    <t>Aktivnost: K132002</t>
  </si>
  <si>
    <t>Aktivnost: T132001</t>
  </si>
  <si>
    <t>Aktivnost: T132002</t>
  </si>
  <si>
    <t>5=4/3*100</t>
  </si>
  <si>
    <t>JAVNE USTANOVE U ZDRAVSTVU</t>
  </si>
  <si>
    <t>Redovna djelatnost ustanova u zdravstvu</t>
  </si>
  <si>
    <t>Investicijsko ulaganje-izgradnja objekata, nabava opreme</t>
  </si>
  <si>
    <t>Informatizacija</t>
  </si>
  <si>
    <t>Investicijsko i tekuće održavanje objekata i opreme</t>
  </si>
  <si>
    <t>Otplata kredita</t>
  </si>
  <si>
    <t>Izdaci za otplatu glavnice primljenih kredita i zajmova</t>
  </si>
  <si>
    <t>Otplata glavnice primljenih kredita od tuzemnih kreditnih institucija izvan javnog sektora</t>
  </si>
  <si>
    <t>Otplata glavnice primljenih kredita od kreditnih institucija u javnom sektoru</t>
  </si>
  <si>
    <r>
      <t xml:space="preserve">Izvorni plan 2026.              </t>
    </r>
    <r>
      <rPr>
        <sz val="10"/>
        <color rgb="FF000000"/>
        <rFont val="Verdana"/>
        <family val="2"/>
        <charset val="238"/>
      </rPr>
      <t>(2)</t>
    </r>
  </si>
  <si>
    <r>
      <t xml:space="preserve">Tekući plan 2026.                </t>
    </r>
    <r>
      <rPr>
        <sz val="10"/>
        <color rgb="FF000000"/>
        <rFont val="Verdana"/>
        <family val="2"/>
        <charset val="238"/>
      </rPr>
      <t>(3)</t>
    </r>
  </si>
  <si>
    <r>
      <t xml:space="preserve">Ostvarenje / Izvršenje I-VI. 2026.                 </t>
    </r>
    <r>
      <rPr>
        <sz val="10"/>
        <color rgb="FF000000"/>
        <rFont val="Verdana"/>
        <family val="2"/>
        <charset val="238"/>
      </rPr>
      <t>(4)</t>
    </r>
  </si>
  <si>
    <t>Sažetak polugodišnjeg izvještaja o izvršenju Financijskog plana za 2026. godinu izgleda kako slijedi:</t>
  </si>
  <si>
    <t>Ostvarenje/ Izvršenje 2025.</t>
  </si>
  <si>
    <t xml:space="preserve">Izvorni plan 2026.                  </t>
  </si>
  <si>
    <t xml:space="preserve">Tekući plan 2026. </t>
  </si>
  <si>
    <t xml:space="preserve">Ostvarenje/ Izvršenje I-VI. 2026.                 </t>
  </si>
  <si>
    <t>Kapitalne donacije</t>
  </si>
  <si>
    <t xml:space="preserve">Ostvarenje / Izvršenje I-VI. 2026.                 </t>
  </si>
  <si>
    <t>Rashodi po osnovi otpisa lijekova i potrošnog medicinskog materijala</t>
  </si>
  <si>
    <t xml:space="preserve"> 56 Fondovi EU</t>
  </si>
  <si>
    <t xml:space="preserve"> 58 Instrumenti EU nove generacije</t>
  </si>
  <si>
    <t xml:space="preserve"> 71 Prihodi od prodaje ili zamjene nefinancijske imovine i naknade s naslova osiguranja</t>
  </si>
  <si>
    <t xml:space="preserve"> 7 Prihodi od prodaje ili zamjene nefinancijske imovine i naknade s naslova osiguranja</t>
  </si>
  <si>
    <t xml:space="preserve"> 51 Programi Unije</t>
  </si>
  <si>
    <t xml:space="preserve">Izvorni plan 2026. </t>
  </si>
  <si>
    <t xml:space="preserve">Ostvarenje/ Izvršenje I-VI. 2026. </t>
  </si>
  <si>
    <t>Primljeni krediti i zajmovi od kreditnih i ostalih financijskih institucija izvan javnog sektora</t>
  </si>
  <si>
    <t>Primljeni krediti od tuzemnih kreditnih institucija izvan javnog sektora</t>
  </si>
  <si>
    <t xml:space="preserve"> 8 Namjenski primici </t>
  </si>
  <si>
    <t xml:space="preserve">8 Namjenski primici </t>
  </si>
  <si>
    <t>Ostvarenje/ Izvršenje I-VI. 2026.</t>
  </si>
  <si>
    <t>Izvor: 56</t>
  </si>
  <si>
    <t>Izvor: 58</t>
  </si>
  <si>
    <t>Fondovi EU</t>
  </si>
  <si>
    <t>Instrumenti EU nove generacije</t>
  </si>
  <si>
    <t>Prihodi od prodaje ili zamjene nefinancijske imovine i naknade s naslova osiguranja</t>
  </si>
  <si>
    <t>4511 Dodatna ulaganja na građevinskim objektima</t>
  </si>
  <si>
    <t>Izvor:52</t>
  </si>
  <si>
    <t>Plan 2026.</t>
  </si>
  <si>
    <t xml:space="preserve">Izvršenje I-VI. 2026. </t>
  </si>
  <si>
    <t>POLUGODIŠNJI IZVJEŠTAJ O IZVRŠENJU FINANCIJSKOG PLANA SPECIJALNE BOLNICE ZA MEDICINSKU REHABILITACIJU VARAŽDINSKE TOPLICE ZA 2026. GODINU</t>
  </si>
  <si>
    <t>mr. sc. Alen Runac</t>
  </si>
  <si>
    <r>
      <t xml:space="preserve">Ostvarenje / Izvršenje I-VI. 2025.                 </t>
    </r>
    <r>
      <rPr>
        <sz val="10"/>
        <color rgb="FF000000"/>
        <rFont val="Verdana"/>
        <family val="2"/>
        <charset val="238"/>
      </rPr>
      <t>(1)</t>
    </r>
  </si>
  <si>
    <t xml:space="preserve">Ostvarenje/ Izvršenje I-VI. 2025.                 </t>
  </si>
  <si>
    <t xml:space="preserve">Ostvarenje/ Izvršenje I-VI. 2025. </t>
  </si>
  <si>
    <t>Ostvarenje/ Izvršenje I-VI. 2025.</t>
  </si>
  <si>
    <t>SVEUKUPNO</t>
  </si>
  <si>
    <t>Razdjel: 016 UPRAVNI ODJEL ZA ZDRAVSTVO, SOCIJALNU SKRB, CIVILNO DRUŠTVO I HRVATSKE BRANITELJE</t>
  </si>
  <si>
    <t>Glava: 01602 ZDRAVSTVENA ZAŠTITA</t>
  </si>
  <si>
    <r>
      <t>Broj: 01-</t>
    </r>
    <r>
      <rPr>
        <sz val="11"/>
        <rFont val="Calibri"/>
        <family val="2"/>
        <charset val="238"/>
        <scheme val="minor"/>
      </rPr>
      <t>1205/1-2026</t>
    </r>
  </si>
  <si>
    <r>
      <t>Temeljem odredbi čl. 86. Zakona o proračunu (N.N. br. 144/21), čl. 52 . st. 4. Pravilnika o polugodišnjem i godišnjem izvještavanju o izvršenju proračuna (N.N. br. 85/23), članka 29. Odluke o izvršavanju Proračuna Varaždinske županije za 2026. godinu (Službeni vjesnik Varaždinske županije br. 110/25.) i čl. 16. Statuta Specijalne bolnice za medicinsku rehabilitaciju Varaždinske Toplice</t>
    </r>
    <r>
      <rPr>
        <sz val="9"/>
        <rFont val="Verdana"/>
        <family val="2"/>
        <charset val="238"/>
      </rPr>
      <t>, Upravno vijeće Specijalne bolnice za medicinsku rehabilitaciju Varaždinske Toplice na 34. sjednici (elektronska) održanoj dana</t>
    </r>
    <r>
      <rPr>
        <sz val="9"/>
        <color rgb="FFFF0000"/>
        <rFont val="Verdana"/>
        <family val="2"/>
        <charset val="238"/>
      </rPr>
      <t xml:space="preserve"> </t>
    </r>
    <r>
      <rPr>
        <sz val="9"/>
        <rFont val="Verdana"/>
        <family val="2"/>
        <charset val="238"/>
      </rPr>
      <t>29.07.2026.</t>
    </r>
    <r>
      <rPr>
        <sz val="9"/>
        <color rgb="FFFF0000"/>
        <rFont val="Verdana"/>
        <family val="2"/>
        <charset val="238"/>
      </rPr>
      <t xml:space="preserve"> </t>
    </r>
    <r>
      <rPr>
        <sz val="9"/>
        <rFont val="Verdana"/>
        <family val="2"/>
        <charset val="238"/>
      </rPr>
      <t>godine, donosi: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</si>
</sst>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FF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name val="Arial"/>
      <family val="2"/>
      <charset val="238"/>
    </font>
    <font>
      <sz val="9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el"/>
      <charset val="238"/>
    </font>
    <font>
      <sz val="9"/>
      <color rgb="FF000000"/>
      <name val="Arial"/>
      <family val="2"/>
      <charset val="238"/>
    </font>
    <font>
      <sz val="10"/>
      <name val="Verdana"/>
      <family val="2"/>
      <charset val="238"/>
    </font>
    <font>
      <i/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Verdana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rgb="FF000000"/>
      <name val="Verdana"/>
      <family val="2"/>
      <charset val="238"/>
    </font>
    <font>
      <b/>
      <i/>
      <sz val="10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i/>
      <sz val="9"/>
      <color rgb="FF000000"/>
      <name val="Verdana"/>
      <family val="2"/>
      <charset val="238"/>
    </font>
    <font>
      <i/>
      <sz val="9"/>
      <color theme="1"/>
      <name val="Verdana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9197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5">
    <xf numFmtId="0" fontId="0" fillId="0" borderId="0" xfId="0"/>
    <xf numFmtId="0" fontId="18" fillId="0" borderId="0" xfId="0" applyFont="1" applyAlignment="1">
      <alignment horizontal="left" indent="1"/>
    </xf>
    <xf numFmtId="4" fontId="18" fillId="0" borderId="0" xfId="0" applyNumberFormat="1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8" fillId="0" borderId="0" xfId="0" applyFont="1" applyFill="1" applyAlignment="1">
      <alignment horizontal="left" indent="1"/>
    </xf>
    <xf numFmtId="0" fontId="28" fillId="0" borderId="0" xfId="0" applyFont="1" applyFill="1" applyAlignment="1">
      <alignment horizontal="center" vertical="center"/>
    </xf>
    <xf numFmtId="0" fontId="29" fillId="0" borderId="0" xfId="0" applyFont="1" applyAlignment="1">
      <alignment horizontal="left" indent="1"/>
    </xf>
    <xf numFmtId="0" fontId="30" fillId="0" borderId="0" xfId="0" applyFont="1" applyAlignment="1">
      <alignment horizontal="left" indent="1"/>
    </xf>
    <xf numFmtId="4" fontId="29" fillId="0" borderId="0" xfId="0" applyNumberFormat="1" applyFont="1" applyAlignment="1">
      <alignment horizontal="left" indent="1"/>
    </xf>
    <xf numFmtId="0" fontId="29" fillId="0" borderId="0" xfId="0" applyFont="1" applyAlignment="1">
      <alignment horizontal="left" vertical="center"/>
    </xf>
    <xf numFmtId="0" fontId="22" fillId="34" borderId="11" xfId="0" applyFont="1" applyFill="1" applyBorder="1" applyAlignment="1">
      <alignment vertical="center" wrapText="1"/>
    </xf>
    <xf numFmtId="0" fontId="22" fillId="0" borderId="11" xfId="0" applyFont="1" applyFill="1" applyBorder="1" applyAlignment="1">
      <alignment vertical="center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0" fillId="0" borderId="11" xfId="0" applyFont="1" applyBorder="1" applyAlignment="1">
      <alignment horizontal="left" vertical="center"/>
    </xf>
    <xf numFmtId="4" fontId="33" fillId="36" borderId="11" xfId="0" applyNumberFormat="1" applyFont="1" applyFill="1" applyBorder="1" applyAlignment="1">
      <alignment vertical="center"/>
    </xf>
    <xf numFmtId="4" fontId="33" fillId="0" borderId="11" xfId="0" applyNumberFormat="1" applyFont="1" applyFill="1" applyBorder="1" applyAlignment="1">
      <alignment vertical="center"/>
    </xf>
    <xf numFmtId="0" fontId="30" fillId="0" borderId="0" xfId="0" applyFont="1" applyAlignment="1">
      <alignment horizontal="left" indent="1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horizontal="left" indent="1"/>
    </xf>
    <xf numFmtId="0" fontId="23" fillId="37" borderId="11" xfId="0" applyFont="1" applyFill="1" applyBorder="1" applyAlignment="1">
      <alignment horizontal="center" vertical="center" wrapText="1"/>
    </xf>
    <xf numFmtId="4" fontId="23" fillId="37" borderId="11" xfId="0" applyNumberFormat="1" applyFont="1" applyFill="1" applyBorder="1" applyAlignment="1">
      <alignment horizontal="center" vertical="center" wrapText="1"/>
    </xf>
    <xf numFmtId="0" fontId="27" fillId="37" borderId="11" xfId="0" applyFont="1" applyFill="1" applyBorder="1" applyAlignment="1">
      <alignment horizontal="center" vertical="center" wrapText="1"/>
    </xf>
    <xf numFmtId="4" fontId="27" fillId="37" borderId="11" xfId="0" applyNumberFormat="1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left" vertical="center"/>
    </xf>
    <xf numFmtId="0" fontId="22" fillId="34" borderId="12" xfId="0" applyFont="1" applyFill="1" applyBorder="1" applyAlignment="1">
      <alignment vertical="center" wrapText="1"/>
    </xf>
    <xf numFmtId="4" fontId="22" fillId="0" borderId="11" xfId="0" applyNumberFormat="1" applyFont="1" applyFill="1" applyBorder="1" applyAlignment="1">
      <alignment vertical="center" wrapText="1"/>
    </xf>
    <xf numFmtId="4" fontId="22" fillId="34" borderId="11" xfId="0" applyNumberFormat="1" applyFont="1" applyFill="1" applyBorder="1" applyAlignment="1">
      <alignment vertical="center" wrapText="1"/>
    </xf>
    <xf numFmtId="0" fontId="23" fillId="0" borderId="11" xfId="0" applyFont="1" applyFill="1" applyBorder="1" applyAlignment="1">
      <alignment vertical="center" wrapText="1"/>
    </xf>
    <xf numFmtId="4" fontId="27" fillId="0" borderId="11" xfId="0" applyNumberFormat="1" applyFont="1" applyFill="1" applyBorder="1" applyAlignment="1">
      <alignment horizontal="right" vertical="center" wrapText="1"/>
    </xf>
    <xf numFmtId="4" fontId="29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left" indent="1"/>
    </xf>
    <xf numFmtId="0" fontId="32" fillId="37" borderId="11" xfId="0" applyNumberFormat="1" applyFont="1" applyFill="1" applyBorder="1" applyAlignment="1" applyProtection="1">
      <alignment horizontal="center" vertical="center" wrapText="1"/>
    </xf>
    <xf numFmtId="0" fontId="25" fillId="0" borderId="0" xfId="0" applyFont="1" applyAlignment="1">
      <alignment horizontal="left" indent="1"/>
    </xf>
    <xf numFmtId="0" fontId="30" fillId="0" borderId="15" xfId="0" applyFont="1" applyBorder="1" applyAlignment="1">
      <alignment horizontal="left" vertical="center"/>
    </xf>
    <xf numFmtId="0" fontId="25" fillId="0" borderId="0" xfId="0" applyFont="1" applyFill="1" applyAlignment="1">
      <alignment horizontal="left" indent="1"/>
    </xf>
    <xf numFmtId="0" fontId="29" fillId="0" borderId="0" xfId="0" applyFont="1" applyAlignment="1">
      <alignment vertical="center" wrapText="1"/>
    </xf>
    <xf numFmtId="0" fontId="22" fillId="34" borderId="15" xfId="0" applyFont="1" applyFill="1" applyBorder="1" applyAlignment="1">
      <alignment vertical="center" wrapText="1"/>
    </xf>
    <xf numFmtId="0" fontId="29" fillId="0" borderId="0" xfId="0" applyFont="1" applyAlignment="1">
      <alignment horizontal="left" vertical="center" wrapText="1"/>
    </xf>
    <xf numFmtId="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vertical="center" wrapText="1"/>
    </xf>
    <xf numFmtId="0" fontId="40" fillId="0" borderId="0" xfId="0" applyFont="1" applyAlignment="1">
      <alignment horizontal="left" vertical="center" wrapText="1"/>
    </xf>
    <xf numFmtId="0" fontId="40" fillId="0" borderId="0" xfId="0" applyFont="1" applyAlignment="1">
      <alignment vertical="center" wrapText="1"/>
    </xf>
    <xf numFmtId="0" fontId="40" fillId="0" borderId="0" xfId="0" applyFont="1" applyAlignment="1">
      <alignment horizontal="left" indent="1"/>
    </xf>
    <xf numFmtId="4" fontId="40" fillId="0" borderId="0" xfId="0" applyNumberFormat="1" applyFont="1" applyAlignment="1">
      <alignment horizontal="center" vertical="center"/>
    </xf>
    <xf numFmtId="4" fontId="40" fillId="0" borderId="0" xfId="0" applyNumberFormat="1" applyFont="1" applyAlignment="1">
      <alignment horizontal="left" indent="1"/>
    </xf>
    <xf numFmtId="0" fontId="19" fillId="0" borderId="11" xfId="0" applyFont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left" wrapText="1" indent="1"/>
    </xf>
    <xf numFmtId="0" fontId="23" fillId="34" borderId="11" xfId="0" applyFont="1" applyFill="1" applyBorder="1" applyAlignment="1">
      <alignment horizontal="left" wrapText="1" indent="1"/>
    </xf>
    <xf numFmtId="4" fontId="23" fillId="34" borderId="11" xfId="0" applyNumberFormat="1" applyFont="1" applyFill="1" applyBorder="1" applyAlignment="1">
      <alignment horizontal="right" vertical="center" wrapText="1"/>
    </xf>
    <xf numFmtId="0" fontId="23" fillId="35" borderId="11" xfId="0" applyFont="1" applyFill="1" applyBorder="1" applyAlignment="1">
      <alignment horizontal="left" wrapText="1" indent="1"/>
    </xf>
    <xf numFmtId="4" fontId="23" fillId="35" borderId="11" xfId="0" applyNumberFormat="1" applyFont="1" applyFill="1" applyBorder="1" applyAlignment="1">
      <alignment horizontal="right" vertical="center" wrapText="1"/>
    </xf>
    <xf numFmtId="0" fontId="21" fillId="33" borderId="11" xfId="0" applyFont="1" applyFill="1" applyBorder="1" applyAlignment="1">
      <alignment horizontal="right" vertical="center" wrapText="1"/>
    </xf>
    <xf numFmtId="4" fontId="21" fillId="33" borderId="11" xfId="0" applyNumberFormat="1" applyFont="1" applyFill="1" applyBorder="1" applyAlignment="1">
      <alignment horizontal="right" vertical="center" wrapText="1"/>
    </xf>
    <xf numFmtId="4" fontId="27" fillId="34" borderId="11" xfId="0" applyNumberFormat="1" applyFont="1" applyFill="1" applyBorder="1" applyAlignment="1">
      <alignment vertical="center" wrapText="1"/>
    </xf>
    <xf numFmtId="0" fontId="39" fillId="34" borderId="11" xfId="0" applyFont="1" applyFill="1" applyBorder="1" applyAlignment="1">
      <alignment horizontal="left" wrapText="1" indent="3"/>
    </xf>
    <xf numFmtId="4" fontId="31" fillId="0" borderId="11" xfId="0" applyNumberFormat="1" applyFont="1" applyFill="1" applyBorder="1" applyAlignment="1">
      <alignment horizontal="center" wrapText="1"/>
    </xf>
    <xf numFmtId="0" fontId="27" fillId="34" borderId="11" xfId="0" applyFont="1" applyFill="1" applyBorder="1" applyAlignment="1">
      <alignment wrapText="1"/>
    </xf>
    <xf numFmtId="0" fontId="27" fillId="34" borderId="11" xfId="0" applyFont="1" applyFill="1" applyBorder="1" applyAlignment="1">
      <alignment horizontal="left" wrapText="1" indent="2"/>
    </xf>
    <xf numFmtId="0" fontId="27" fillId="34" borderId="11" xfId="0" applyFont="1" applyFill="1" applyBorder="1" applyAlignment="1">
      <alignment horizontal="left" wrapText="1"/>
    </xf>
    <xf numFmtId="0" fontId="39" fillId="34" borderId="11" xfId="0" applyFont="1" applyFill="1" applyBorder="1" applyAlignment="1">
      <alignment wrapText="1"/>
    </xf>
    <xf numFmtId="0" fontId="35" fillId="0" borderId="0" xfId="0" applyFont="1" applyAlignment="1">
      <alignment horizontal="left" indent="1"/>
    </xf>
    <xf numFmtId="0" fontId="42" fillId="0" borderId="0" xfId="0" applyFont="1" applyAlignment="1">
      <alignment horizontal="left" indent="1"/>
    </xf>
    <xf numFmtId="0" fontId="27" fillId="36" borderId="11" xfId="0" applyNumberFormat="1" applyFont="1" applyFill="1" applyBorder="1" applyAlignment="1" applyProtection="1">
      <alignment horizontal="left" vertical="center" wrapText="1"/>
    </xf>
    <xf numFmtId="0" fontId="39" fillId="36" borderId="11" xfId="0" quotePrefix="1" applyFont="1" applyFill="1" applyBorder="1" applyAlignment="1">
      <alignment horizontal="left" vertical="center" wrapText="1"/>
    </xf>
    <xf numFmtId="0" fontId="39" fillId="36" borderId="11" xfId="0" applyFont="1" applyFill="1" applyBorder="1" applyAlignment="1">
      <alignment horizontal="left" vertical="center"/>
    </xf>
    <xf numFmtId="0" fontId="31" fillId="36" borderId="11" xfId="0" applyFont="1" applyFill="1" applyBorder="1" applyAlignment="1">
      <alignment horizontal="left" vertical="center" wrapText="1"/>
    </xf>
    <xf numFmtId="0" fontId="22" fillId="0" borderId="11" xfId="0" applyFont="1" applyFill="1" applyBorder="1" applyAlignment="1">
      <alignment horizontal="left" vertical="center" wrapText="1"/>
    </xf>
    <xf numFmtId="0" fontId="22" fillId="34" borderId="11" xfId="0" applyFont="1" applyFill="1" applyBorder="1" applyAlignment="1">
      <alignment horizontal="left" vertical="center" wrapText="1"/>
    </xf>
    <xf numFmtId="0" fontId="39" fillId="36" borderId="11" xfId="0" quotePrefix="1" applyFont="1" applyFill="1" applyBorder="1" applyAlignment="1">
      <alignment horizontal="left" vertical="center" wrapText="1" indent="1"/>
    </xf>
    <xf numFmtId="0" fontId="39" fillId="36" borderId="11" xfId="0" applyFont="1" applyFill="1" applyBorder="1" applyAlignment="1">
      <alignment horizontal="left" vertical="center" indent="1"/>
    </xf>
    <xf numFmtId="4" fontId="27" fillId="34" borderId="11" xfId="0" applyNumberFormat="1" applyFont="1" applyFill="1" applyBorder="1" applyAlignment="1">
      <alignment horizontal="right" vertical="center" wrapText="1"/>
    </xf>
    <xf numFmtId="4" fontId="31" fillId="34" borderId="11" xfId="0" applyNumberFormat="1" applyFont="1" applyFill="1" applyBorder="1" applyAlignment="1">
      <alignment horizontal="right" vertical="center" wrapText="1"/>
    </xf>
    <xf numFmtId="0" fontId="34" fillId="37" borderId="11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left" indent="1"/>
    </xf>
    <xf numFmtId="0" fontId="35" fillId="0" borderId="0" xfId="0" applyFont="1" applyFill="1" applyAlignment="1">
      <alignment horizontal="left" indent="1"/>
    </xf>
    <xf numFmtId="0" fontId="3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22" fillId="0" borderId="11" xfId="0" applyFont="1" applyFill="1" applyBorder="1" applyAlignment="1">
      <alignment horizontal="left" vertical="center"/>
    </xf>
    <xf numFmtId="0" fontId="37" fillId="0" borderId="0" xfId="0" applyFont="1" applyFill="1" applyAlignment="1">
      <alignment horizontal="left" indent="1"/>
    </xf>
    <xf numFmtId="4" fontId="22" fillId="0" borderId="0" xfId="0" applyNumberFormat="1" applyFont="1" applyFill="1" applyAlignment="1">
      <alignment horizontal="left" indent="1"/>
    </xf>
    <xf numFmtId="0" fontId="30" fillId="0" borderId="0" xfId="0" applyFont="1" applyFill="1" applyAlignment="1">
      <alignment horizontal="left" indent="1"/>
    </xf>
    <xf numFmtId="4" fontId="30" fillId="0" borderId="0" xfId="0" applyNumberFormat="1" applyFont="1" applyFill="1" applyAlignment="1">
      <alignment horizontal="left" indent="1"/>
    </xf>
    <xf numFmtId="0" fontId="41" fillId="0" borderId="0" xfId="0" applyFont="1" applyAlignment="1">
      <alignment horizontal="left" vertical="center"/>
    </xf>
    <xf numFmtId="0" fontId="41" fillId="0" borderId="0" xfId="0" applyFont="1" applyAlignment="1">
      <alignment vertical="center"/>
    </xf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vertical="center"/>
    </xf>
    <xf numFmtId="0" fontId="44" fillId="0" borderId="0" xfId="0" applyFont="1" applyAlignment="1">
      <alignment horizontal="center" vertical="center"/>
    </xf>
    <xf numFmtId="0" fontId="23" fillId="38" borderId="11" xfId="0" applyFont="1" applyFill="1" applyBorder="1" applyAlignment="1">
      <alignment horizontal="center" vertical="center" wrapText="1"/>
    </xf>
    <xf numFmtId="0" fontId="23" fillId="38" borderId="11" xfId="0" applyFont="1" applyFill="1" applyBorder="1" applyAlignment="1">
      <alignment vertical="center" wrapText="1"/>
    </xf>
    <xf numFmtId="0" fontId="23" fillId="40" borderId="11" xfId="0" applyFont="1" applyFill="1" applyBorder="1" applyAlignment="1">
      <alignment vertical="center" wrapText="1"/>
    </xf>
    <xf numFmtId="0" fontId="41" fillId="0" borderId="0" xfId="0" applyFont="1" applyAlignment="1">
      <alignment horizontal="left" indent="1"/>
    </xf>
    <xf numFmtId="4" fontId="41" fillId="0" borderId="0" xfId="0" applyNumberFormat="1" applyFont="1" applyAlignment="1">
      <alignment horizontal="left" indent="1"/>
    </xf>
    <xf numFmtId="4" fontId="4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indent="1"/>
    </xf>
    <xf numFmtId="0" fontId="22" fillId="0" borderId="14" xfId="0" applyFont="1" applyFill="1" applyBorder="1" applyAlignment="1">
      <alignment horizontal="left" vertical="center"/>
    </xf>
    <xf numFmtId="2" fontId="23" fillId="34" borderId="11" xfId="0" applyNumberFormat="1" applyFont="1" applyFill="1" applyBorder="1" applyAlignment="1">
      <alignment horizontal="right" vertical="center" wrapText="1"/>
    </xf>
    <xf numFmtId="2" fontId="23" fillId="35" borderId="11" xfId="0" applyNumberFormat="1" applyFont="1" applyFill="1" applyBorder="1" applyAlignment="1">
      <alignment horizontal="right" vertical="center" wrapText="1"/>
    </xf>
    <xf numFmtId="3" fontId="27" fillId="37" borderId="11" xfId="0" applyNumberFormat="1" applyFont="1" applyFill="1" applyBorder="1" applyAlignment="1">
      <alignment horizontal="center" vertical="center" wrapText="1"/>
    </xf>
    <xf numFmtId="4" fontId="31" fillId="0" borderId="11" xfId="0" applyNumberFormat="1" applyFont="1" applyFill="1" applyBorder="1" applyAlignment="1">
      <alignment horizontal="right" vertical="center" wrapText="1"/>
    </xf>
    <xf numFmtId="0" fontId="47" fillId="0" borderId="0" xfId="0" applyFont="1" applyAlignment="1">
      <alignment horizontal="left" indent="1"/>
    </xf>
    <xf numFmtId="0" fontId="28" fillId="0" borderId="0" xfId="0" applyFont="1" applyAlignment="1">
      <alignment horizontal="left" vertical="center"/>
    </xf>
    <xf numFmtId="4" fontId="22" fillId="34" borderId="11" xfId="0" applyNumberFormat="1" applyFont="1" applyFill="1" applyBorder="1" applyAlignment="1">
      <alignment horizontal="right" vertical="center" wrapText="1"/>
    </xf>
    <xf numFmtId="0" fontId="22" fillId="34" borderId="11" xfId="0" applyFont="1" applyFill="1" applyBorder="1" applyAlignment="1">
      <alignment horizontal="right" vertical="center" wrapText="1"/>
    </xf>
    <xf numFmtId="4" fontId="23" fillId="0" borderId="11" xfId="0" applyNumberFormat="1" applyFont="1" applyFill="1" applyBorder="1" applyAlignment="1">
      <alignment horizontal="right" vertical="center" wrapText="1"/>
    </xf>
    <xf numFmtId="4" fontId="22" fillId="0" borderId="11" xfId="0" applyNumberFormat="1" applyFont="1" applyFill="1" applyBorder="1" applyAlignment="1">
      <alignment horizontal="right" vertical="center" wrapText="1"/>
    </xf>
    <xf numFmtId="0" fontId="22" fillId="0" borderId="11" xfId="0" applyFont="1" applyFill="1" applyBorder="1" applyAlignment="1">
      <alignment vertical="center"/>
    </xf>
    <xf numFmtId="0" fontId="23" fillId="0" borderId="11" xfId="0" applyFont="1" applyFill="1" applyBorder="1" applyAlignment="1">
      <alignment horizontal="left" vertical="center"/>
    </xf>
    <xf numFmtId="4" fontId="23" fillId="0" borderId="0" xfId="0" applyNumberFormat="1" applyFont="1" applyFill="1" applyAlignment="1">
      <alignment horizontal="left" indent="1"/>
    </xf>
    <xf numFmtId="0" fontId="48" fillId="0" borderId="0" xfId="0" applyFont="1" applyFill="1" applyAlignment="1">
      <alignment horizontal="left" indent="1"/>
    </xf>
    <xf numFmtId="0" fontId="49" fillId="0" borderId="0" xfId="0" applyFont="1" applyFill="1" applyAlignment="1">
      <alignment horizontal="left" indent="1"/>
    </xf>
    <xf numFmtId="0" fontId="23" fillId="0" borderId="11" xfId="0" applyFont="1" applyFill="1" applyBorder="1" applyAlignment="1">
      <alignment vertical="center"/>
    </xf>
    <xf numFmtId="0" fontId="23" fillId="0" borderId="14" xfId="0" applyFont="1" applyFill="1" applyBorder="1" applyAlignment="1">
      <alignment horizontal="left" vertical="center"/>
    </xf>
    <xf numFmtId="0" fontId="50" fillId="0" borderId="14" xfId="0" applyFont="1" applyFill="1" applyBorder="1" applyAlignment="1">
      <alignment horizontal="left" vertical="center"/>
    </xf>
    <xf numFmtId="0" fontId="45" fillId="0" borderId="11" xfId="0" applyFont="1" applyFill="1" applyBorder="1" applyAlignment="1">
      <alignment horizontal="left" vertical="center"/>
    </xf>
    <xf numFmtId="0" fontId="45" fillId="0" borderId="11" xfId="0" applyFont="1" applyFill="1" applyBorder="1" applyAlignment="1">
      <alignment vertical="center" wrapText="1"/>
    </xf>
    <xf numFmtId="4" fontId="45" fillId="0" borderId="0" xfId="0" applyNumberFormat="1" applyFont="1" applyFill="1" applyAlignment="1">
      <alignment horizontal="left" indent="1"/>
    </xf>
    <xf numFmtId="0" fontId="51" fillId="0" borderId="0" xfId="0" applyFont="1" applyFill="1" applyAlignment="1">
      <alignment horizontal="left" indent="1"/>
    </xf>
    <xf numFmtId="0" fontId="52" fillId="0" borderId="0" xfId="0" applyFont="1" applyFill="1" applyAlignment="1">
      <alignment horizontal="left" indent="1"/>
    </xf>
    <xf numFmtId="4" fontId="23" fillId="38" borderId="11" xfId="0" applyNumberFormat="1" applyFont="1" applyFill="1" applyBorder="1" applyAlignment="1">
      <alignment horizontal="right" vertical="center" wrapText="1"/>
    </xf>
    <xf numFmtId="4" fontId="23" fillId="40" borderId="11" xfId="0" applyNumberFormat="1" applyFont="1" applyFill="1" applyBorder="1" applyAlignment="1">
      <alignment horizontal="right" vertical="center" wrapText="1"/>
    </xf>
    <xf numFmtId="4" fontId="45" fillId="0" borderId="11" xfId="0" applyNumberFormat="1" applyFont="1" applyFill="1" applyBorder="1" applyAlignment="1">
      <alignment horizontal="right" vertical="center" wrapText="1"/>
    </xf>
    <xf numFmtId="0" fontId="45" fillId="0" borderId="19" xfId="0" applyFont="1" applyFill="1" applyBorder="1" applyAlignment="1">
      <alignment vertical="center" wrapText="1"/>
    </xf>
    <xf numFmtId="4" fontId="22" fillId="34" borderId="13" xfId="0" applyNumberFormat="1" applyFont="1" applyFill="1" applyBorder="1" applyAlignment="1">
      <alignment horizontal="right" vertical="center" wrapText="1"/>
    </xf>
    <xf numFmtId="4" fontId="22" fillId="0" borderId="13" xfId="0" applyNumberFormat="1" applyFont="1" applyFill="1" applyBorder="1" applyAlignment="1">
      <alignment horizontal="right" vertical="center" wrapText="1"/>
    </xf>
    <xf numFmtId="4" fontId="22" fillId="34" borderId="10" xfId="0" applyNumberFormat="1" applyFont="1" applyFill="1" applyBorder="1" applyAlignment="1">
      <alignment horizontal="right" vertical="center" wrapText="1"/>
    </xf>
    <xf numFmtId="4" fontId="22" fillId="34" borderId="16" xfId="0" applyNumberFormat="1" applyFont="1" applyFill="1" applyBorder="1" applyAlignment="1">
      <alignment horizontal="right" vertical="center" wrapText="1"/>
    </xf>
    <xf numFmtId="4" fontId="22" fillId="0" borderId="17" xfId="0" applyNumberFormat="1" applyFont="1" applyFill="1" applyBorder="1" applyAlignment="1">
      <alignment horizontal="right" vertical="center" wrapText="1"/>
    </xf>
    <xf numFmtId="0" fontId="53" fillId="0" borderId="0" xfId="0" applyFont="1" applyAlignment="1">
      <alignment horizontal="left" indent="1"/>
    </xf>
    <xf numFmtId="0" fontId="30" fillId="0" borderId="11" xfId="0" applyFont="1" applyBorder="1" applyAlignment="1">
      <alignment horizontal="left" vertical="center" indent="1"/>
    </xf>
    <xf numFmtId="0" fontId="23" fillId="39" borderId="11" xfId="0" applyFont="1" applyFill="1" applyBorder="1" applyAlignment="1">
      <alignment vertical="center" wrapText="1"/>
    </xf>
    <xf numFmtId="4" fontId="23" fillId="39" borderId="11" xfId="0" applyNumberFormat="1" applyFont="1" applyFill="1" applyBorder="1" applyAlignment="1">
      <alignment horizontal="right" vertical="center" wrapText="1"/>
    </xf>
    <xf numFmtId="49" fontId="21" fillId="33" borderId="11" xfId="0" applyNumberFormat="1" applyFont="1" applyFill="1" applyBorder="1" applyAlignment="1">
      <alignment horizontal="center" wrapText="1"/>
    </xf>
    <xf numFmtId="0" fontId="23" fillId="37" borderId="11" xfId="0" applyFont="1" applyFill="1" applyBorder="1" applyAlignment="1">
      <alignment horizontal="center" vertical="center" wrapText="1"/>
    </xf>
    <xf numFmtId="4" fontId="23" fillId="41" borderId="11" xfId="0" applyNumberFormat="1" applyFont="1" applyFill="1" applyBorder="1" applyAlignment="1">
      <alignment horizontal="right" vertical="center" wrapText="1"/>
    </xf>
    <xf numFmtId="4" fontId="23" fillId="37" borderId="11" xfId="0" applyNumberFormat="1" applyFont="1" applyFill="1" applyBorder="1" applyAlignment="1">
      <alignment horizontal="right" vertical="center" wrapText="1"/>
    </xf>
    <xf numFmtId="0" fontId="27" fillId="41" borderId="11" xfId="0" applyFont="1" applyFill="1" applyBorder="1" applyAlignment="1">
      <alignment horizontal="left" wrapText="1" indent="1"/>
    </xf>
    <xf numFmtId="4" fontId="27" fillId="41" borderId="11" xfId="0" applyNumberFormat="1" applyFont="1" applyFill="1" applyBorder="1" applyAlignment="1">
      <alignment horizontal="right" vertical="center" wrapText="1"/>
    </xf>
    <xf numFmtId="0" fontId="27" fillId="41" borderId="11" xfId="0" applyNumberFormat="1" applyFont="1" applyFill="1" applyBorder="1" applyAlignment="1" applyProtection="1">
      <alignment horizontal="left" vertical="center" wrapText="1"/>
    </xf>
    <xf numFmtId="0" fontId="34" fillId="41" borderId="11" xfId="0" applyFont="1" applyFill="1" applyBorder="1" applyAlignment="1">
      <alignment horizontal="left" vertical="center" indent="1"/>
    </xf>
    <xf numFmtId="0" fontId="23" fillId="41" borderId="11" xfId="0" applyFont="1" applyFill="1" applyBorder="1" applyAlignment="1">
      <alignment horizontal="left" vertical="center" wrapText="1"/>
    </xf>
    <xf numFmtId="4" fontId="46" fillId="41" borderId="11" xfId="0" applyNumberFormat="1" applyFont="1" applyFill="1" applyBorder="1" applyAlignment="1">
      <alignment horizontal="right" vertical="center" wrapText="1"/>
    </xf>
    <xf numFmtId="0" fontId="27" fillId="41" borderId="11" xfId="0" applyFont="1" applyFill="1" applyBorder="1" applyAlignment="1">
      <alignment horizontal="left" wrapText="1" indent="2"/>
    </xf>
    <xf numFmtId="0" fontId="27" fillId="41" borderId="12" xfId="0" applyFont="1" applyFill="1" applyBorder="1" applyAlignment="1">
      <alignment horizontal="left" vertical="center" wrapText="1"/>
    </xf>
    <xf numFmtId="0" fontId="27" fillId="41" borderId="12" xfId="0" applyFont="1" applyFill="1" applyBorder="1" applyAlignment="1">
      <alignment horizontal="right" vertical="center" wrapText="1"/>
    </xf>
    <xf numFmtId="4" fontId="32" fillId="41" borderId="11" xfId="0" applyNumberFormat="1" applyFont="1" applyFill="1" applyBorder="1" applyAlignment="1">
      <alignment vertical="center"/>
    </xf>
    <xf numFmtId="4" fontId="27" fillId="41" borderId="11" xfId="0" applyNumberFormat="1" applyFont="1" applyFill="1" applyBorder="1" applyAlignment="1">
      <alignment vertical="center" wrapText="1"/>
    </xf>
    <xf numFmtId="0" fontId="34" fillId="41" borderId="12" xfId="0" applyFont="1" applyFill="1" applyBorder="1" applyAlignment="1">
      <alignment horizontal="left" vertical="center"/>
    </xf>
    <xf numFmtId="0" fontId="34" fillId="41" borderId="12" xfId="0" applyFont="1" applyFill="1" applyBorder="1" applyAlignment="1">
      <alignment horizontal="right" vertical="center"/>
    </xf>
    <xf numFmtId="0" fontId="23" fillId="41" borderId="12" xfId="0" applyFont="1" applyFill="1" applyBorder="1" applyAlignment="1">
      <alignment horizontal="left" vertical="center" wrapText="1"/>
    </xf>
    <xf numFmtId="4" fontId="23" fillId="41" borderId="11" xfId="0" applyNumberFormat="1" applyFont="1" applyFill="1" applyBorder="1" applyAlignment="1">
      <alignment vertical="center" wrapText="1"/>
    </xf>
    <xf numFmtId="0" fontId="27" fillId="41" borderId="11" xfId="0" applyFont="1" applyFill="1" applyBorder="1" applyAlignment="1">
      <alignment horizontal="left" vertical="center" wrapText="1"/>
    </xf>
    <xf numFmtId="0" fontId="27" fillId="41" borderId="11" xfId="0" applyFont="1" applyFill="1" applyBorder="1" applyAlignment="1">
      <alignment horizontal="center" vertical="center" wrapText="1"/>
    </xf>
    <xf numFmtId="0" fontId="34" fillId="41" borderId="11" xfId="0" applyFont="1" applyFill="1" applyBorder="1" applyAlignment="1">
      <alignment horizontal="left" vertical="center"/>
    </xf>
    <xf numFmtId="0" fontId="23" fillId="41" borderId="11" xfId="0" applyFont="1" applyFill="1" applyBorder="1" applyAlignment="1">
      <alignment vertical="center" wrapText="1"/>
    </xf>
    <xf numFmtId="4" fontId="23" fillId="41" borderId="10" xfId="0" applyNumberFormat="1" applyFont="1" applyFill="1" applyBorder="1" applyAlignment="1">
      <alignment horizontal="right" vertical="center" wrapText="1"/>
    </xf>
    <xf numFmtId="4" fontId="23" fillId="41" borderId="13" xfId="0" applyNumberFormat="1" applyFont="1" applyFill="1" applyBorder="1" applyAlignment="1">
      <alignment horizontal="right" vertical="center" wrapText="1"/>
    </xf>
    <xf numFmtId="4" fontId="54" fillId="36" borderId="11" xfId="0" applyNumberFormat="1" applyFont="1" applyFill="1" applyBorder="1" applyAlignment="1">
      <alignment horizontal="right" vertical="center" wrapText="1"/>
    </xf>
    <xf numFmtId="4" fontId="46" fillId="36" borderId="1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indent="1"/>
    </xf>
    <xf numFmtId="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23" fillId="37" borderId="11" xfId="0" applyFont="1" applyFill="1" applyBorder="1" applyAlignment="1">
      <alignment horizontal="center" vertical="center" wrapText="1"/>
    </xf>
    <xf numFmtId="0" fontId="27" fillId="37" borderId="11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wrapText="1" indent="1"/>
    </xf>
    <xf numFmtId="0" fontId="30" fillId="0" borderId="0" xfId="0" applyFont="1" applyAlignment="1">
      <alignment horizontal="left" indent="1"/>
    </xf>
    <xf numFmtId="0" fontId="18" fillId="0" borderId="0" xfId="0" applyFont="1" applyAlignment="1">
      <alignment horizontal="left" wrapText="1" indent="1"/>
    </xf>
    <xf numFmtId="0" fontId="18" fillId="0" borderId="0" xfId="0" applyFont="1" applyAlignment="1">
      <alignment horizontal="left" indent="1"/>
    </xf>
    <xf numFmtId="0" fontId="36" fillId="0" borderId="0" xfId="0" applyFont="1" applyAlignment="1">
      <alignment horizont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/>
    </xf>
    <xf numFmtId="0" fontId="23" fillId="40" borderId="14" xfId="0" applyFont="1" applyFill="1" applyBorder="1" applyAlignment="1">
      <alignment horizontal="left" vertical="center"/>
    </xf>
    <xf numFmtId="0" fontId="23" fillId="40" borderId="18" xfId="0" applyFont="1" applyFill="1" applyBorder="1" applyAlignment="1">
      <alignment horizontal="left" vertical="center"/>
    </xf>
    <xf numFmtId="0" fontId="23" fillId="40" borderId="19" xfId="0" applyFont="1" applyFill="1" applyBorder="1" applyAlignment="1">
      <alignment horizontal="left" vertical="center"/>
    </xf>
    <xf numFmtId="0" fontId="45" fillId="0" borderId="14" xfId="0" applyFont="1" applyFill="1" applyBorder="1" applyAlignment="1">
      <alignment horizontal="left" vertical="center"/>
    </xf>
    <xf numFmtId="0" fontId="45" fillId="0" borderId="18" xfId="0" applyFont="1" applyFill="1" applyBorder="1" applyAlignment="1">
      <alignment horizontal="left" vertical="center"/>
    </xf>
    <xf numFmtId="0" fontId="45" fillId="0" borderId="19" xfId="0" applyFont="1" applyFill="1" applyBorder="1" applyAlignment="1">
      <alignment horizontal="left" vertical="center"/>
    </xf>
    <xf numFmtId="0" fontId="23" fillId="0" borderId="14" xfId="0" applyFont="1" applyFill="1" applyBorder="1" applyAlignment="1">
      <alignment horizontal="left" vertical="center"/>
    </xf>
    <xf numFmtId="0" fontId="23" fillId="0" borderId="19" xfId="0" applyFont="1" applyFill="1" applyBorder="1" applyAlignment="1">
      <alignment horizontal="left" vertical="center"/>
    </xf>
    <xf numFmtId="0" fontId="45" fillId="0" borderId="11" xfId="0" applyFont="1" applyFill="1" applyBorder="1" applyAlignment="1">
      <alignment horizontal="left" vertical="center"/>
    </xf>
    <xf numFmtId="0" fontId="50" fillId="0" borderId="11" xfId="0" applyFont="1" applyFill="1" applyBorder="1" applyAlignment="1">
      <alignment horizontal="left" vertical="center"/>
    </xf>
    <xf numFmtId="0" fontId="23" fillId="0" borderId="11" xfId="0" applyFont="1" applyFill="1" applyBorder="1" applyAlignment="1">
      <alignment horizontal="left" vertical="center"/>
    </xf>
    <xf numFmtId="0" fontId="43" fillId="36" borderId="11" xfId="0" applyNumberFormat="1" applyFont="1" applyFill="1" applyBorder="1" applyAlignment="1" applyProtection="1">
      <alignment horizontal="left" vertical="center" wrapText="1"/>
    </xf>
    <xf numFmtId="0" fontId="44" fillId="0" borderId="0" xfId="0" applyFont="1" applyAlignment="1">
      <alignment horizontal="center"/>
    </xf>
    <xf numFmtId="0" fontId="23" fillId="38" borderId="14" xfId="0" applyFont="1" applyFill="1" applyBorder="1" applyAlignment="1">
      <alignment horizontal="center" vertical="center"/>
    </xf>
    <xf numFmtId="0" fontId="23" fillId="38" borderId="18" xfId="0" applyFont="1" applyFill="1" applyBorder="1" applyAlignment="1">
      <alignment horizontal="center" vertical="center"/>
    </xf>
    <xf numFmtId="0" fontId="23" fillId="38" borderId="19" xfId="0" applyFont="1" applyFill="1" applyBorder="1" applyAlignment="1">
      <alignment horizontal="center" vertical="center"/>
    </xf>
    <xf numFmtId="0" fontId="23" fillId="38" borderId="14" xfId="0" applyFont="1" applyFill="1" applyBorder="1" applyAlignment="1">
      <alignment horizontal="center" vertical="center" wrapText="1"/>
    </xf>
    <xf numFmtId="0" fontId="23" fillId="38" borderId="18" xfId="0" applyFont="1" applyFill="1" applyBorder="1" applyAlignment="1">
      <alignment horizontal="center" vertical="center" wrapText="1"/>
    </xf>
    <xf numFmtId="0" fontId="23" fillId="38" borderId="19" xfId="0" applyFont="1" applyFill="1" applyBorder="1" applyAlignment="1">
      <alignment horizontal="center" vertical="center" wrapText="1"/>
    </xf>
    <xf numFmtId="0" fontId="23" fillId="41" borderId="14" xfId="0" applyFont="1" applyFill="1" applyBorder="1" applyAlignment="1">
      <alignment horizontal="left" vertical="center"/>
    </xf>
    <xf numFmtId="0" fontId="23" fillId="41" borderId="18" xfId="0" applyFont="1" applyFill="1" applyBorder="1" applyAlignment="1">
      <alignment horizontal="left" vertical="center"/>
    </xf>
    <xf numFmtId="0" fontId="23" fillId="41" borderId="19" xfId="0" applyFont="1" applyFill="1" applyBorder="1" applyAlignment="1">
      <alignment horizontal="left" vertical="center"/>
    </xf>
    <xf numFmtId="0" fontId="23" fillId="37" borderId="14" xfId="0" applyFont="1" applyFill="1" applyBorder="1" applyAlignment="1">
      <alignment horizontal="left" vertical="center" wrapText="1"/>
    </xf>
    <xf numFmtId="0" fontId="23" fillId="37" borderId="18" xfId="0" applyFont="1" applyFill="1" applyBorder="1" applyAlignment="1">
      <alignment horizontal="left" vertical="center" wrapText="1"/>
    </xf>
    <xf numFmtId="0" fontId="23" fillId="37" borderId="19" xfId="0" applyFont="1" applyFill="1" applyBorder="1" applyAlignment="1">
      <alignment horizontal="left" vertical="center" wrapText="1"/>
    </xf>
    <xf numFmtId="0" fontId="23" fillId="37" borderId="14" xfId="0" applyFont="1" applyFill="1" applyBorder="1" applyAlignment="1">
      <alignment horizontal="left" vertical="center"/>
    </xf>
    <xf numFmtId="0" fontId="23" fillId="37" borderId="18" xfId="0" applyFont="1" applyFill="1" applyBorder="1" applyAlignment="1">
      <alignment horizontal="left" vertical="center"/>
    </xf>
    <xf numFmtId="0" fontId="23" fillId="37" borderId="19" xfId="0" applyFont="1" applyFill="1" applyBorder="1" applyAlignment="1">
      <alignment horizontal="left" vertical="center"/>
    </xf>
    <xf numFmtId="0" fontId="23" fillId="38" borderId="20" xfId="0" applyFont="1" applyFill="1" applyBorder="1" applyAlignment="1">
      <alignment horizontal="left" vertical="center"/>
    </xf>
    <xf numFmtId="0" fontId="23" fillId="38" borderId="21" xfId="0" applyFont="1" applyFill="1" applyBorder="1" applyAlignment="1">
      <alignment horizontal="left" vertical="center"/>
    </xf>
    <xf numFmtId="0" fontId="23" fillId="38" borderId="22" xfId="0" applyFont="1" applyFill="1" applyBorder="1" applyAlignment="1">
      <alignment horizontal="left" vertical="center"/>
    </xf>
    <xf numFmtId="0" fontId="23" fillId="39" borderId="14" xfId="0" applyFont="1" applyFill="1" applyBorder="1" applyAlignment="1">
      <alignment horizontal="left" vertical="center"/>
    </xf>
    <xf numFmtId="0" fontId="23" fillId="39" borderId="18" xfId="0" applyFont="1" applyFill="1" applyBorder="1" applyAlignment="1">
      <alignment horizontal="left" vertical="center"/>
    </xf>
    <xf numFmtId="0" fontId="23" fillId="39" borderId="19" xfId="0" applyFont="1" applyFill="1" applyBorder="1" applyAlignment="1">
      <alignment horizontal="left" vertical="center"/>
    </xf>
    <xf numFmtId="0" fontId="23" fillId="38" borderId="14" xfId="0" applyFont="1" applyFill="1" applyBorder="1" applyAlignment="1">
      <alignment horizontal="left" vertical="center"/>
    </xf>
    <xf numFmtId="0" fontId="23" fillId="38" borderId="18" xfId="0" applyFont="1" applyFill="1" applyBorder="1" applyAlignment="1">
      <alignment horizontal="left" vertical="center"/>
    </xf>
    <xf numFmtId="0" fontId="23" fillId="38" borderId="19" xfId="0" applyFont="1" applyFill="1" applyBorder="1" applyAlignment="1">
      <alignment horizontal="left" vertic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workbookViewId="0">
      <selection activeCell="K6" sqref="K6"/>
    </sheetView>
  </sheetViews>
  <sheetFormatPr defaultRowHeight="11.25"/>
  <cols>
    <col min="1" max="1" width="33.7109375" style="1" customWidth="1"/>
    <col min="2" max="2" width="17.42578125" style="1" customWidth="1"/>
    <col min="3" max="3" width="16.140625" style="1" customWidth="1"/>
    <col min="4" max="5" width="17.42578125" style="1" customWidth="1"/>
    <col min="6" max="7" width="9.7109375" style="1" customWidth="1"/>
    <col min="8" max="16384" width="9.140625" style="1"/>
  </cols>
  <sheetData>
    <row r="1" spans="1:7" ht="72" customHeight="1">
      <c r="A1" s="164" t="s">
        <v>251</v>
      </c>
      <c r="B1" s="164"/>
      <c r="C1" s="164"/>
      <c r="D1" s="164"/>
      <c r="E1" s="164"/>
      <c r="F1" s="164"/>
      <c r="G1" s="164"/>
    </row>
    <row r="2" spans="1:7" ht="42" customHeight="1">
      <c r="A2" s="167" t="s">
        <v>241</v>
      </c>
      <c r="B2" s="167"/>
      <c r="C2" s="167"/>
      <c r="D2" s="167"/>
      <c r="E2" s="167"/>
      <c r="F2" s="167"/>
      <c r="G2" s="167"/>
    </row>
    <row r="3" spans="1:7" ht="18.75" customHeight="1">
      <c r="A3" s="167" t="s">
        <v>20</v>
      </c>
      <c r="B3" s="167"/>
      <c r="C3" s="167"/>
      <c r="D3" s="167"/>
      <c r="E3" s="167"/>
      <c r="F3" s="167"/>
      <c r="G3" s="167"/>
    </row>
    <row r="4" spans="1:7" ht="18.75" customHeight="1">
      <c r="A4" s="166" t="s">
        <v>21</v>
      </c>
      <c r="B4" s="166"/>
      <c r="C4" s="166"/>
      <c r="D4" s="166"/>
      <c r="E4" s="166"/>
      <c r="F4" s="166"/>
      <c r="G4" s="166"/>
    </row>
    <row r="5" spans="1:7" ht="18.75" customHeight="1">
      <c r="A5" s="166" t="s">
        <v>212</v>
      </c>
      <c r="B5" s="166"/>
      <c r="C5" s="166"/>
      <c r="D5" s="166"/>
      <c r="E5" s="166"/>
      <c r="F5" s="166"/>
      <c r="G5" s="166"/>
    </row>
    <row r="6" spans="1:7" ht="54" customHeight="1">
      <c r="A6" s="47" t="s">
        <v>0</v>
      </c>
      <c r="B6" s="47" t="s">
        <v>243</v>
      </c>
      <c r="C6" s="47" t="s">
        <v>209</v>
      </c>
      <c r="D6" s="47" t="s">
        <v>210</v>
      </c>
      <c r="E6" s="47" t="s">
        <v>211</v>
      </c>
      <c r="F6" s="47" t="s">
        <v>23</v>
      </c>
      <c r="G6" s="47" t="s">
        <v>24</v>
      </c>
    </row>
    <row r="7" spans="1:7" ht="12.75">
      <c r="A7" s="48" t="s">
        <v>1</v>
      </c>
      <c r="B7" s="135"/>
      <c r="C7" s="48"/>
      <c r="D7" s="48"/>
      <c r="E7" s="48"/>
      <c r="F7" s="48"/>
      <c r="G7" s="48"/>
    </row>
    <row r="8" spans="1:7" ht="12.75">
      <c r="A8" s="49" t="s">
        <v>2</v>
      </c>
      <c r="B8" s="50">
        <v>13580303.01</v>
      </c>
      <c r="C8" s="50">
        <v>38858324</v>
      </c>
      <c r="D8" s="50">
        <v>38858324</v>
      </c>
      <c r="E8" s="50">
        <v>18455296.960000001</v>
      </c>
      <c r="F8" s="50">
        <f>E8/B8*100</f>
        <v>135.8975344394764</v>
      </c>
      <c r="G8" s="50">
        <f>E8/D8*100</f>
        <v>47.49380585740137</v>
      </c>
    </row>
    <row r="9" spans="1:7" ht="12.75">
      <c r="A9" s="49" t="s">
        <v>3</v>
      </c>
      <c r="B9" s="50">
        <v>11882208.51</v>
      </c>
      <c r="C9" s="50">
        <v>30847344</v>
      </c>
      <c r="D9" s="50">
        <v>30847344</v>
      </c>
      <c r="E9" s="50">
        <v>12402869.16</v>
      </c>
      <c r="F9" s="50">
        <f t="shared" ref="F9" si="0">E9/B9*100</f>
        <v>104.38185081133543</v>
      </c>
      <c r="G9" s="50">
        <f t="shared" ref="G9:G10" si="1">E9/D9*100</f>
        <v>40.207251424952503</v>
      </c>
    </row>
    <row r="10" spans="1:7" ht="25.5">
      <c r="A10" s="49" t="s">
        <v>4</v>
      </c>
      <c r="B10" s="50">
        <v>3440580.09</v>
      </c>
      <c r="C10" s="50">
        <v>9761387</v>
      </c>
      <c r="D10" s="50">
        <v>9761387</v>
      </c>
      <c r="E10" s="50">
        <v>14719521.17</v>
      </c>
      <c r="F10" s="50">
        <f>E10/B10*100</f>
        <v>427.82091347857562</v>
      </c>
      <c r="G10" s="50">
        <f t="shared" si="1"/>
        <v>150.79333674609973</v>
      </c>
    </row>
    <row r="11" spans="1:7" ht="12.75">
      <c r="A11" s="51" t="s">
        <v>11</v>
      </c>
      <c r="B11" s="52">
        <f>B8-B9-B10</f>
        <v>-1742485.5899999999</v>
      </c>
      <c r="C11" s="52">
        <f>C8-C9-C10</f>
        <v>-1750407</v>
      </c>
      <c r="D11" s="52">
        <f t="shared" ref="D11:E11" si="2">D8-D9-D10</f>
        <v>-1750407</v>
      </c>
      <c r="E11" s="52">
        <f t="shared" si="2"/>
        <v>-8667093.3699999992</v>
      </c>
      <c r="F11" s="52">
        <f>E11/B11*100</f>
        <v>497.39828092351684</v>
      </c>
      <c r="G11" s="52">
        <f>E11/D11*100</f>
        <v>495.14732116587743</v>
      </c>
    </row>
    <row r="12" spans="1:7" ht="12.75">
      <c r="A12" s="48" t="s">
        <v>5</v>
      </c>
      <c r="B12" s="53"/>
      <c r="C12" s="53"/>
      <c r="D12" s="53"/>
      <c r="E12" s="53"/>
      <c r="F12" s="54"/>
      <c r="G12" s="54"/>
    </row>
    <row r="13" spans="1:7" ht="25.5">
      <c r="A13" s="49" t="s">
        <v>6</v>
      </c>
      <c r="B13" s="99">
        <v>0</v>
      </c>
      <c r="C13" s="50">
        <v>5000000</v>
      </c>
      <c r="D13" s="50">
        <v>5000000</v>
      </c>
      <c r="E13" s="50">
        <v>5000000</v>
      </c>
      <c r="F13" s="50">
        <v>0</v>
      </c>
      <c r="G13" s="50">
        <f>E13/D13*100</f>
        <v>100</v>
      </c>
    </row>
    <row r="14" spans="1:7" ht="25.5">
      <c r="A14" s="49" t="s">
        <v>7</v>
      </c>
      <c r="B14" s="50">
        <v>609115.06000000006</v>
      </c>
      <c r="C14" s="50">
        <v>1981849</v>
      </c>
      <c r="D14" s="50">
        <v>1981849</v>
      </c>
      <c r="E14" s="50">
        <v>795988.09</v>
      </c>
      <c r="F14" s="50">
        <f>E14/B14*100</f>
        <v>130.67943025411321</v>
      </c>
      <c r="G14" s="50">
        <f>E14/D14*100</f>
        <v>40.163912084119424</v>
      </c>
    </row>
    <row r="15" spans="1:7" ht="12.75">
      <c r="A15" s="51" t="s">
        <v>12</v>
      </c>
      <c r="B15" s="52">
        <f>B13-B14</f>
        <v>-609115.06000000006</v>
      </c>
      <c r="C15" s="52">
        <f>C13-C14</f>
        <v>3018151</v>
      </c>
      <c r="D15" s="52">
        <f t="shared" ref="D15:E15" si="3">D13-D14</f>
        <v>3018151</v>
      </c>
      <c r="E15" s="52">
        <f t="shared" si="3"/>
        <v>4204011.91</v>
      </c>
      <c r="F15" s="52">
        <f>E15/B15*100</f>
        <v>-690.18354430442082</v>
      </c>
      <c r="G15" s="52">
        <f>E15/D15*100</f>
        <v>139.29097351325365</v>
      </c>
    </row>
    <row r="16" spans="1:7" ht="12.75">
      <c r="A16" s="48" t="s">
        <v>13</v>
      </c>
      <c r="B16" s="53"/>
      <c r="C16" s="53"/>
      <c r="D16" s="53"/>
      <c r="E16" s="53"/>
      <c r="F16" s="54"/>
      <c r="G16" s="54"/>
    </row>
    <row r="17" spans="1:7" ht="12.75">
      <c r="A17" s="49" t="s">
        <v>14</v>
      </c>
      <c r="B17" s="50">
        <f>B8+B13</f>
        <v>13580303.01</v>
      </c>
      <c r="C17" s="50">
        <f>C8+C13</f>
        <v>43858324</v>
      </c>
      <c r="D17" s="50">
        <f t="shared" ref="D17:E17" si="4">D8+D13</f>
        <v>43858324</v>
      </c>
      <c r="E17" s="50">
        <f t="shared" si="4"/>
        <v>23455296.960000001</v>
      </c>
      <c r="F17" s="50">
        <f>E17/B17*100</f>
        <v>172.71556417208399</v>
      </c>
      <c r="G17" s="50">
        <f>E17/D17*100</f>
        <v>53.479692840063841</v>
      </c>
    </row>
    <row r="18" spans="1:7" ht="12.75">
      <c r="A18" s="49" t="s">
        <v>15</v>
      </c>
      <c r="B18" s="50">
        <f>B9+B10+B14</f>
        <v>15931903.66</v>
      </c>
      <c r="C18" s="50">
        <f t="shared" ref="C18:E18" si="5">C9+C10+C14</f>
        <v>42590580</v>
      </c>
      <c r="D18" s="50">
        <f t="shared" si="5"/>
        <v>42590580</v>
      </c>
      <c r="E18" s="50">
        <f t="shared" si="5"/>
        <v>27918378.419999998</v>
      </c>
      <c r="F18" s="50">
        <f>E18/B18*100</f>
        <v>175.23567186822919</v>
      </c>
      <c r="G18" s="50">
        <f>E18/D18*100</f>
        <v>65.550594568094638</v>
      </c>
    </row>
    <row r="19" spans="1:7" ht="12.75">
      <c r="A19" s="51" t="s">
        <v>16</v>
      </c>
      <c r="B19" s="52">
        <f>B17-B18</f>
        <v>-2351600.6500000004</v>
      </c>
      <c r="C19" s="52">
        <f t="shared" ref="C19:E19" si="6">C17-C18</f>
        <v>1267744</v>
      </c>
      <c r="D19" s="52">
        <f t="shared" si="6"/>
        <v>1267744</v>
      </c>
      <c r="E19" s="52">
        <f t="shared" si="6"/>
        <v>-4463081.4599999972</v>
      </c>
      <c r="F19" s="52">
        <f>E19/B19*100</f>
        <v>189.78908940172289</v>
      </c>
      <c r="G19" s="52">
        <f>E19/D19*100</f>
        <v>-352.04910928389307</v>
      </c>
    </row>
    <row r="20" spans="1:7" ht="25.5">
      <c r="A20" s="48" t="s">
        <v>17</v>
      </c>
      <c r="B20" s="53"/>
      <c r="C20" s="53"/>
      <c r="D20" s="53"/>
      <c r="E20" s="53"/>
      <c r="F20" s="54"/>
      <c r="G20" s="54"/>
    </row>
    <row r="21" spans="1:7" ht="25.5">
      <c r="A21" s="49" t="s">
        <v>18</v>
      </c>
      <c r="B21" s="50">
        <v>-13152768.369999999</v>
      </c>
      <c r="C21" s="50">
        <v>-1267744</v>
      </c>
      <c r="D21" s="50">
        <v>-1267744</v>
      </c>
      <c r="E21" s="50">
        <v>-19360222.73</v>
      </c>
      <c r="F21" s="50">
        <v>0</v>
      </c>
      <c r="G21" s="50">
        <f t="shared" ref="G21" si="7">E21/D21*100</f>
        <v>1527.1397640217583</v>
      </c>
    </row>
    <row r="22" spans="1:7" ht="12.75">
      <c r="A22" s="51" t="s">
        <v>19</v>
      </c>
      <c r="B22" s="52">
        <f>B21+B19</f>
        <v>-15504369.02</v>
      </c>
      <c r="C22" s="100">
        <v>0</v>
      </c>
      <c r="D22" s="100">
        <v>0</v>
      </c>
      <c r="E22" s="52">
        <f>E19+E21</f>
        <v>-23823304.189999998</v>
      </c>
      <c r="F22" s="52">
        <f>E22/B22*100</f>
        <v>153.65542550792563</v>
      </c>
      <c r="G22" s="52">
        <v>0</v>
      </c>
    </row>
    <row r="24" spans="1:7" ht="15">
      <c r="A24" t="s">
        <v>250</v>
      </c>
    </row>
    <row r="25" spans="1:7" ht="15">
      <c r="E25" s="165" t="s">
        <v>22</v>
      </c>
      <c r="F25" s="165"/>
      <c r="G25" s="165"/>
    </row>
    <row r="27" spans="1:7">
      <c r="B27" s="2"/>
      <c r="C27" s="2"/>
      <c r="D27" s="2"/>
      <c r="E27" s="163" t="s">
        <v>242</v>
      </c>
      <c r="F27" s="163"/>
      <c r="G27" s="163"/>
    </row>
    <row r="28" spans="1:7">
      <c r="B28" s="2"/>
      <c r="C28" s="2"/>
      <c r="D28" s="2"/>
      <c r="E28" s="2"/>
      <c r="F28" s="2"/>
      <c r="G28" s="2"/>
    </row>
    <row r="29" spans="1:7">
      <c r="B29" s="2"/>
      <c r="C29" s="2"/>
      <c r="D29" s="2"/>
      <c r="E29" s="2"/>
      <c r="F29" s="2"/>
      <c r="G29" s="2"/>
    </row>
    <row r="30" spans="1:7">
      <c r="B30" s="2"/>
      <c r="C30" s="2"/>
      <c r="D30" s="2"/>
      <c r="E30" s="2"/>
      <c r="F30" s="2"/>
      <c r="G30" s="2"/>
    </row>
    <row r="31" spans="1:7">
      <c r="B31" s="2"/>
      <c r="C31" s="2"/>
      <c r="D31" s="2"/>
      <c r="E31" s="2"/>
      <c r="F31" s="2"/>
      <c r="G31" s="2"/>
    </row>
    <row r="32" spans="1:7">
      <c r="B32" s="2"/>
      <c r="C32" s="2"/>
      <c r="D32" s="2"/>
      <c r="E32" s="2"/>
      <c r="F32" s="2"/>
      <c r="G32" s="2"/>
    </row>
    <row r="33" spans="2:7">
      <c r="B33" s="2"/>
      <c r="C33" s="2"/>
      <c r="D33" s="2"/>
      <c r="E33" s="2"/>
      <c r="F33" s="2"/>
      <c r="G33" s="2"/>
    </row>
    <row r="34" spans="2:7">
      <c r="B34" s="2"/>
      <c r="C34" s="2"/>
      <c r="D34" s="2"/>
      <c r="E34" s="2"/>
      <c r="F34" s="2"/>
      <c r="G34" s="2"/>
    </row>
    <row r="35" spans="2:7">
      <c r="B35" s="2"/>
      <c r="C35" s="2"/>
      <c r="D35" s="2"/>
      <c r="E35" s="2"/>
      <c r="G35" s="2"/>
    </row>
    <row r="36" spans="2:7">
      <c r="B36" s="2"/>
      <c r="C36" s="2"/>
      <c r="D36" s="2"/>
      <c r="E36" s="2"/>
      <c r="F36" s="2"/>
      <c r="G36" s="2"/>
    </row>
    <row r="37" spans="2:7">
      <c r="B37" s="2"/>
      <c r="C37" s="2"/>
      <c r="D37" s="2"/>
      <c r="E37" s="2"/>
      <c r="F37" s="2"/>
      <c r="G37" s="2"/>
    </row>
  </sheetData>
  <mergeCells count="7">
    <mergeCell ref="E27:G27"/>
    <mergeCell ref="A1:G1"/>
    <mergeCell ref="E25:G25"/>
    <mergeCell ref="A5:G5"/>
    <mergeCell ref="A4:G4"/>
    <mergeCell ref="A3:G3"/>
    <mergeCell ref="A2:G2"/>
  </mergeCells>
  <pageMargins left="0.75" right="0.75" top="1" bottom="1" header="0.5" footer="0.5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29"/>
  <sheetViews>
    <sheetView topLeftCell="A13" zoomScale="106" zoomScaleNormal="106" workbookViewId="0">
      <selection activeCell="E17" sqref="E17"/>
    </sheetView>
  </sheetViews>
  <sheetFormatPr defaultRowHeight="12.75"/>
  <cols>
    <col min="1" max="4" width="5.5703125" style="9" customWidth="1"/>
    <col min="5" max="5" width="50.42578125" style="12" customWidth="1"/>
    <col min="6" max="6" width="16.42578125" style="6" customWidth="1"/>
    <col min="7" max="8" width="16.42578125" style="8" customWidth="1"/>
    <col min="9" max="9" width="16.42578125" style="6" customWidth="1"/>
    <col min="10" max="11" width="10.5703125" style="30" customWidth="1"/>
    <col min="12" max="16384" width="9.140625" style="1"/>
  </cols>
  <sheetData>
    <row r="2" spans="1:11" ht="15.75">
      <c r="A2" s="168" t="s">
        <v>20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3" spans="1:11" ht="15.75">
      <c r="A3" s="86"/>
      <c r="B3" s="86"/>
      <c r="C3" s="86"/>
      <c r="D3" s="86"/>
      <c r="E3" s="87"/>
      <c r="F3" s="94"/>
      <c r="G3" s="95"/>
      <c r="H3" s="95"/>
      <c r="I3" s="94"/>
      <c r="J3" s="96"/>
      <c r="K3" s="96"/>
    </row>
    <row r="4" spans="1:11" ht="15.75">
      <c r="A4" s="168" t="s">
        <v>126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</row>
    <row r="5" spans="1:11" ht="15.75">
      <c r="A5" s="86"/>
      <c r="B5" s="86"/>
      <c r="C5" s="86"/>
      <c r="D5" s="86"/>
      <c r="E5" s="87"/>
      <c r="F5" s="94"/>
      <c r="G5" s="95"/>
      <c r="H5" s="95"/>
      <c r="I5" s="94"/>
      <c r="J5" s="96"/>
      <c r="K5" s="96"/>
    </row>
    <row r="6" spans="1:11" ht="15.75">
      <c r="A6" s="168" t="s">
        <v>127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</row>
    <row r="7" spans="1:11" ht="22.5" customHeight="1">
      <c r="A7" s="13"/>
      <c r="B7" s="13"/>
      <c r="C7" s="13"/>
      <c r="D7" s="13"/>
      <c r="E7" s="171"/>
      <c r="F7" s="172"/>
      <c r="G7" s="172"/>
      <c r="H7" s="172"/>
      <c r="I7" s="172"/>
      <c r="J7" s="172"/>
      <c r="K7" s="172"/>
    </row>
    <row r="8" spans="1:11" ht="52.5" customHeight="1">
      <c r="A8" s="169" t="s">
        <v>25</v>
      </c>
      <c r="B8" s="169"/>
      <c r="C8" s="169"/>
      <c r="D8" s="169"/>
      <c r="E8" s="169"/>
      <c r="F8" s="136" t="s">
        <v>244</v>
      </c>
      <c r="G8" s="21" t="s">
        <v>214</v>
      </c>
      <c r="H8" s="21" t="s">
        <v>215</v>
      </c>
      <c r="I8" s="20" t="s">
        <v>216</v>
      </c>
      <c r="J8" s="21" t="s">
        <v>128</v>
      </c>
      <c r="K8" s="21" t="s">
        <v>128</v>
      </c>
    </row>
    <row r="9" spans="1:11" s="5" customFormat="1" ht="15" customHeight="1">
      <c r="A9" s="170">
        <v>1</v>
      </c>
      <c r="B9" s="170"/>
      <c r="C9" s="170"/>
      <c r="D9" s="170"/>
      <c r="E9" s="170"/>
      <c r="F9" s="22">
        <v>2</v>
      </c>
      <c r="G9" s="101">
        <v>3</v>
      </c>
      <c r="H9" s="101">
        <v>4</v>
      </c>
      <c r="I9" s="22">
        <v>5</v>
      </c>
      <c r="J9" s="23" t="s">
        <v>26</v>
      </c>
      <c r="K9" s="23" t="s">
        <v>27</v>
      </c>
    </row>
    <row r="10" spans="1:11" s="5" customFormat="1" ht="15" customHeight="1">
      <c r="A10" s="146"/>
      <c r="B10" s="147"/>
      <c r="C10" s="147"/>
      <c r="D10" s="147"/>
      <c r="E10" s="146" t="s">
        <v>129</v>
      </c>
      <c r="F10" s="148">
        <f>F12+F20+F25+F28+F35+F42</f>
        <v>13580303.01</v>
      </c>
      <c r="G10" s="148">
        <f>G12+G20+G25+G28+G35+G42</f>
        <v>38858324</v>
      </c>
      <c r="H10" s="148">
        <f>H12+H20+H25+H28+H35+H42</f>
        <v>38858324</v>
      </c>
      <c r="I10" s="148">
        <f>I12+I20+I25+I28+I35+I42</f>
        <v>18455296.960000001</v>
      </c>
      <c r="J10" s="149">
        <f>I10/F10*100</f>
        <v>135.8975344394764</v>
      </c>
      <c r="K10" s="149">
        <f>I10/H10*100</f>
        <v>47.49380585740137</v>
      </c>
    </row>
    <row r="11" spans="1:11" s="4" customFormat="1">
      <c r="A11" s="150">
        <v>6</v>
      </c>
      <c r="B11" s="151"/>
      <c r="C11" s="151"/>
      <c r="D11" s="151"/>
      <c r="E11" s="152" t="s">
        <v>32</v>
      </c>
      <c r="F11" s="148">
        <f>F12+F20+F25+F28+F35+F42</f>
        <v>13580303.01</v>
      </c>
      <c r="G11" s="148">
        <f>G12+G20+G25+G28+G35+G42</f>
        <v>38858324</v>
      </c>
      <c r="H11" s="148">
        <f>H12+H20+H25+H28+H35+H42</f>
        <v>38858324</v>
      </c>
      <c r="I11" s="148">
        <f>I12+I20+I25+I28+I35+I42</f>
        <v>18455296.960000001</v>
      </c>
      <c r="J11" s="153">
        <f>I11/F11*100</f>
        <v>135.8975344394764</v>
      </c>
      <c r="K11" s="153">
        <f>I11/H11*100</f>
        <v>47.49380585740137</v>
      </c>
    </row>
    <row r="12" spans="1:11" ht="25.5">
      <c r="A12" s="14"/>
      <c r="B12" s="14">
        <v>63</v>
      </c>
      <c r="C12" s="14"/>
      <c r="D12" s="14"/>
      <c r="E12" s="10" t="s">
        <v>33</v>
      </c>
      <c r="F12" s="15">
        <f>F13+F15+F17</f>
        <v>2444940.3700000006</v>
      </c>
      <c r="G12" s="15">
        <v>3373872</v>
      </c>
      <c r="H12" s="15">
        <v>3373872</v>
      </c>
      <c r="I12" s="15">
        <f>I13+I15+I17</f>
        <v>6046364.5599999996</v>
      </c>
      <c r="J12" s="26">
        <f t="shared" ref="J12:J73" si="0">I12/F12*100</f>
        <v>247.30110534352207</v>
      </c>
      <c r="K12" s="26">
        <f t="shared" ref="K12:K57" si="1">I12/H12*100</f>
        <v>179.21143896389665</v>
      </c>
    </row>
    <row r="13" spans="1:11">
      <c r="A13" s="14"/>
      <c r="B13" s="14"/>
      <c r="C13" s="14">
        <v>634</v>
      </c>
      <c r="D13" s="14"/>
      <c r="E13" s="10" t="s">
        <v>34</v>
      </c>
      <c r="F13" s="15">
        <f>F14</f>
        <v>12108.19</v>
      </c>
      <c r="G13" s="15">
        <f t="shared" ref="G13:H13" si="2">G14</f>
        <v>0</v>
      </c>
      <c r="H13" s="15">
        <f t="shared" si="2"/>
        <v>0</v>
      </c>
      <c r="I13" s="15">
        <f>I14</f>
        <v>111379.45</v>
      </c>
      <c r="J13" s="26">
        <f t="shared" si="0"/>
        <v>919.86870044160196</v>
      </c>
      <c r="K13" s="26">
        <v>0</v>
      </c>
    </row>
    <row r="14" spans="1:11">
      <c r="A14" s="14"/>
      <c r="B14" s="14"/>
      <c r="C14" s="14"/>
      <c r="D14" s="14">
        <v>6341</v>
      </c>
      <c r="E14" s="10" t="s">
        <v>35</v>
      </c>
      <c r="F14" s="27">
        <v>12108.19</v>
      </c>
      <c r="G14" s="27">
        <v>0</v>
      </c>
      <c r="H14" s="27">
        <v>0</v>
      </c>
      <c r="I14" s="27">
        <v>111379.45</v>
      </c>
      <c r="J14" s="26">
        <f t="shared" si="0"/>
        <v>919.86870044160196</v>
      </c>
      <c r="K14" s="26">
        <v>0</v>
      </c>
    </row>
    <row r="15" spans="1:11" ht="25.5">
      <c r="A15" s="14"/>
      <c r="B15" s="14"/>
      <c r="C15" s="14">
        <v>636</v>
      </c>
      <c r="D15" s="14"/>
      <c r="E15" s="10" t="s">
        <v>36</v>
      </c>
      <c r="F15" s="15">
        <f>SUM(F16:F16)</f>
        <v>88552.03</v>
      </c>
      <c r="G15" s="15">
        <f>SUM(G16:G16)</f>
        <v>0</v>
      </c>
      <c r="H15" s="15">
        <f>SUM(H16:H16)</f>
        <v>0</v>
      </c>
      <c r="I15" s="15">
        <f>I16</f>
        <v>5473.75</v>
      </c>
      <c r="J15" s="26">
        <f t="shared" si="0"/>
        <v>6.1813941475988754</v>
      </c>
      <c r="K15" s="26">
        <v>0</v>
      </c>
    </row>
    <row r="16" spans="1:11" ht="25.5">
      <c r="A16" s="14"/>
      <c r="B16" s="14"/>
      <c r="C16" s="14"/>
      <c r="D16" s="14">
        <v>6361</v>
      </c>
      <c r="E16" s="10" t="s">
        <v>37</v>
      </c>
      <c r="F16" s="15">
        <v>88552.03</v>
      </c>
      <c r="G16" s="27">
        <v>0</v>
      </c>
      <c r="H16" s="27">
        <v>0</v>
      </c>
      <c r="I16" s="27">
        <v>5473.75</v>
      </c>
      <c r="J16" s="26">
        <f t="shared" si="0"/>
        <v>6.1813941475988754</v>
      </c>
      <c r="K16" s="26">
        <v>0</v>
      </c>
    </row>
    <row r="17" spans="1:11">
      <c r="A17" s="14"/>
      <c r="B17" s="14"/>
      <c r="C17" s="14">
        <v>638</v>
      </c>
      <c r="D17" s="14"/>
      <c r="E17" s="10" t="s">
        <v>38</v>
      </c>
      <c r="F17" s="15">
        <f>SUM(F18:F19)</f>
        <v>2344280.1500000004</v>
      </c>
      <c r="G17" s="15">
        <f t="shared" ref="G17:I17" si="3">SUM(G18:G19)</f>
        <v>0</v>
      </c>
      <c r="H17" s="15">
        <f t="shared" si="3"/>
        <v>0</v>
      </c>
      <c r="I17" s="15">
        <f t="shared" si="3"/>
        <v>5929511.3599999994</v>
      </c>
      <c r="J17" s="26">
        <f t="shared" si="0"/>
        <v>252.93527140943453</v>
      </c>
      <c r="K17" s="26">
        <v>0</v>
      </c>
    </row>
    <row r="18" spans="1:11">
      <c r="A18" s="14"/>
      <c r="B18" s="14"/>
      <c r="C18" s="14"/>
      <c r="D18" s="14">
        <v>6381</v>
      </c>
      <c r="E18" s="10" t="s">
        <v>39</v>
      </c>
      <c r="F18" s="27">
        <v>86308.66</v>
      </c>
      <c r="G18" s="27">
        <v>0</v>
      </c>
      <c r="H18" s="27">
        <v>0</v>
      </c>
      <c r="I18" s="27">
        <v>4503.8500000000004</v>
      </c>
      <c r="J18" s="26">
        <f t="shared" si="0"/>
        <v>5.2183060193496233</v>
      </c>
      <c r="K18" s="26">
        <v>0</v>
      </c>
    </row>
    <row r="19" spans="1:11">
      <c r="A19" s="14"/>
      <c r="B19" s="14"/>
      <c r="C19" s="14"/>
      <c r="D19" s="14">
        <v>6382</v>
      </c>
      <c r="E19" s="10" t="s">
        <v>40</v>
      </c>
      <c r="F19" s="27">
        <v>2257971.4900000002</v>
      </c>
      <c r="G19" s="27">
        <v>0</v>
      </c>
      <c r="H19" s="27">
        <v>0</v>
      </c>
      <c r="I19" s="27">
        <v>5925007.5099999998</v>
      </c>
      <c r="J19" s="26">
        <f t="shared" si="0"/>
        <v>262.40400006113447</v>
      </c>
      <c r="K19" s="26">
        <v>0</v>
      </c>
    </row>
    <row r="20" spans="1:11">
      <c r="A20" s="14"/>
      <c r="B20" s="14">
        <v>64</v>
      </c>
      <c r="C20" s="14"/>
      <c r="D20" s="14"/>
      <c r="E20" s="10" t="s">
        <v>41</v>
      </c>
      <c r="F20" s="15">
        <f>F21</f>
        <v>2704.9700000000003</v>
      </c>
      <c r="G20" s="15">
        <v>6000</v>
      </c>
      <c r="H20" s="15">
        <v>6000</v>
      </c>
      <c r="I20" s="15">
        <f>I21</f>
        <v>2440.9399999999996</v>
      </c>
      <c r="J20" s="26">
        <f t="shared" si="0"/>
        <v>90.239078437099096</v>
      </c>
      <c r="K20" s="26">
        <f t="shared" si="1"/>
        <v>40.682333333333325</v>
      </c>
    </row>
    <row r="21" spans="1:11">
      <c r="A21" s="14"/>
      <c r="B21" s="14"/>
      <c r="C21" s="14">
        <v>641</v>
      </c>
      <c r="D21" s="14"/>
      <c r="E21" s="10" t="s">
        <v>42</v>
      </c>
      <c r="F21" s="15">
        <f>SUM(F22:F24)</f>
        <v>2704.9700000000003</v>
      </c>
      <c r="G21" s="15">
        <f t="shared" ref="G21:I21" si="4">SUM(G22:G24)</f>
        <v>0</v>
      </c>
      <c r="H21" s="15">
        <f t="shared" si="4"/>
        <v>0</v>
      </c>
      <c r="I21" s="15">
        <f t="shared" si="4"/>
        <v>2440.9399999999996</v>
      </c>
      <c r="J21" s="26">
        <f t="shared" si="0"/>
        <v>90.239078437099096</v>
      </c>
      <c r="K21" s="26">
        <v>0</v>
      </c>
    </row>
    <row r="22" spans="1:11">
      <c r="A22" s="14"/>
      <c r="B22" s="14"/>
      <c r="C22" s="14"/>
      <c r="D22" s="14">
        <v>6413</v>
      </c>
      <c r="E22" s="10" t="s">
        <v>43</v>
      </c>
      <c r="F22" s="27">
        <v>2024.27</v>
      </c>
      <c r="G22" s="27">
        <v>0</v>
      </c>
      <c r="H22" s="27">
        <v>0</v>
      </c>
      <c r="I22" s="27">
        <v>1951.61</v>
      </c>
      <c r="J22" s="26">
        <f t="shared" si="0"/>
        <v>96.410557880124685</v>
      </c>
      <c r="K22" s="26">
        <v>0</v>
      </c>
    </row>
    <row r="23" spans="1:11">
      <c r="A23" s="14"/>
      <c r="B23" s="14"/>
      <c r="C23" s="14"/>
      <c r="D23" s="14">
        <v>6414</v>
      </c>
      <c r="E23" s="10" t="s">
        <v>44</v>
      </c>
      <c r="F23" s="27">
        <v>97.48</v>
      </c>
      <c r="G23" s="27">
        <v>0</v>
      </c>
      <c r="H23" s="27">
        <v>0</v>
      </c>
      <c r="I23" s="27">
        <v>9.07</v>
      </c>
      <c r="J23" s="26">
        <f t="shared" si="0"/>
        <v>9.3044727123512505</v>
      </c>
      <c r="K23" s="26">
        <v>0</v>
      </c>
    </row>
    <row r="24" spans="1:11">
      <c r="A24" s="14"/>
      <c r="B24" s="14"/>
      <c r="C24" s="14"/>
      <c r="D24" s="14">
        <v>6416</v>
      </c>
      <c r="E24" s="10" t="s">
        <v>45</v>
      </c>
      <c r="F24" s="27">
        <v>583.22</v>
      </c>
      <c r="G24" s="27">
        <v>0</v>
      </c>
      <c r="H24" s="27">
        <v>0</v>
      </c>
      <c r="I24" s="27">
        <v>480.26</v>
      </c>
      <c r="J24" s="26">
        <f t="shared" si="0"/>
        <v>82.34628442097322</v>
      </c>
      <c r="K24" s="26">
        <v>0</v>
      </c>
    </row>
    <row r="25" spans="1:11" ht="25.5">
      <c r="A25" s="14"/>
      <c r="B25" s="14">
        <v>65</v>
      </c>
      <c r="C25" s="14"/>
      <c r="D25" s="14"/>
      <c r="E25" s="10" t="s">
        <v>46</v>
      </c>
      <c r="F25" s="15">
        <f>F26</f>
        <v>1456529.46</v>
      </c>
      <c r="G25" s="15">
        <v>4520300</v>
      </c>
      <c r="H25" s="15">
        <v>4520300</v>
      </c>
      <c r="I25" s="15">
        <f t="shared" ref="G25:I26" si="5">I26</f>
        <v>1505593.01</v>
      </c>
      <c r="J25" s="26">
        <f t="shared" si="0"/>
        <v>103.36852438261015</v>
      </c>
      <c r="K25" s="26">
        <f t="shared" si="1"/>
        <v>33.307369201159212</v>
      </c>
    </row>
    <row r="26" spans="1:11">
      <c r="A26" s="14"/>
      <c r="B26" s="14"/>
      <c r="C26" s="14">
        <v>652</v>
      </c>
      <c r="D26" s="14"/>
      <c r="E26" s="10" t="s">
        <v>47</v>
      </c>
      <c r="F26" s="15">
        <f>F27</f>
        <v>1456529.46</v>
      </c>
      <c r="G26" s="15">
        <f t="shared" si="5"/>
        <v>0</v>
      </c>
      <c r="H26" s="15">
        <f t="shared" si="5"/>
        <v>0</v>
      </c>
      <c r="I26" s="15">
        <f t="shared" si="5"/>
        <v>1505593.01</v>
      </c>
      <c r="J26" s="26">
        <f t="shared" si="0"/>
        <v>103.36852438261015</v>
      </c>
      <c r="K26" s="26">
        <v>0</v>
      </c>
    </row>
    <row r="27" spans="1:11">
      <c r="A27" s="14"/>
      <c r="B27" s="14"/>
      <c r="C27" s="14"/>
      <c r="D27" s="14">
        <v>6526</v>
      </c>
      <c r="E27" s="10" t="s">
        <v>48</v>
      </c>
      <c r="F27" s="27">
        <v>1456529.46</v>
      </c>
      <c r="G27" s="27">
        <v>0</v>
      </c>
      <c r="H27" s="27">
        <v>0</v>
      </c>
      <c r="I27" s="27">
        <v>1505593.01</v>
      </c>
      <c r="J27" s="26">
        <f t="shared" si="0"/>
        <v>103.36852438261015</v>
      </c>
      <c r="K27" s="26">
        <v>0</v>
      </c>
    </row>
    <row r="28" spans="1:11" ht="25.5">
      <c r="A28" s="14"/>
      <c r="B28" s="14">
        <v>66</v>
      </c>
      <c r="C28" s="14"/>
      <c r="D28" s="14"/>
      <c r="E28" s="10" t="s">
        <v>49</v>
      </c>
      <c r="F28" s="15">
        <f>F29+F32</f>
        <v>1747669.53</v>
      </c>
      <c r="G28" s="15">
        <v>8122841</v>
      </c>
      <c r="H28" s="15">
        <v>8122841</v>
      </c>
      <c r="I28" s="15">
        <f>I29+I32</f>
        <v>1754168.1999999997</v>
      </c>
      <c r="J28" s="26">
        <f t="shared" si="0"/>
        <v>100.37184776002816</v>
      </c>
      <c r="K28" s="26">
        <f t="shared" si="1"/>
        <v>21.595500884481179</v>
      </c>
    </row>
    <row r="29" spans="1:11">
      <c r="A29" s="14"/>
      <c r="B29" s="14"/>
      <c r="C29" s="14">
        <v>661</v>
      </c>
      <c r="D29" s="14"/>
      <c r="E29" s="10" t="s">
        <v>50</v>
      </c>
      <c r="F29" s="15">
        <f>SUM(F30:F31)</f>
        <v>1736299.44</v>
      </c>
      <c r="G29" s="15">
        <f t="shared" ref="G29:I29" si="6">SUM(G30:G31)</f>
        <v>0</v>
      </c>
      <c r="H29" s="15">
        <f t="shared" si="6"/>
        <v>0</v>
      </c>
      <c r="I29" s="15">
        <f t="shared" si="6"/>
        <v>1743348.7999999998</v>
      </c>
      <c r="J29" s="26">
        <f t="shared" si="0"/>
        <v>100.40599909425761</v>
      </c>
      <c r="K29" s="26">
        <v>0</v>
      </c>
    </row>
    <row r="30" spans="1:11">
      <c r="A30" s="14"/>
      <c r="B30" s="14"/>
      <c r="C30" s="14"/>
      <c r="D30" s="14">
        <v>6614</v>
      </c>
      <c r="E30" s="10" t="s">
        <v>51</v>
      </c>
      <c r="F30" s="27">
        <v>349816.41</v>
      </c>
      <c r="G30" s="27">
        <v>0</v>
      </c>
      <c r="H30" s="27">
        <v>0</v>
      </c>
      <c r="I30" s="27">
        <v>372022.36</v>
      </c>
      <c r="J30" s="26">
        <f t="shared" si="0"/>
        <v>106.34788688157883</v>
      </c>
      <c r="K30" s="26">
        <v>0</v>
      </c>
    </row>
    <row r="31" spans="1:11">
      <c r="A31" s="14"/>
      <c r="B31" s="14"/>
      <c r="C31" s="14"/>
      <c r="D31" s="14">
        <v>6615</v>
      </c>
      <c r="E31" s="10" t="s">
        <v>52</v>
      </c>
      <c r="F31" s="27">
        <v>1386483.03</v>
      </c>
      <c r="G31" s="27">
        <v>0</v>
      </c>
      <c r="H31" s="27">
        <v>0</v>
      </c>
      <c r="I31" s="27">
        <v>1371326.44</v>
      </c>
      <c r="J31" s="26">
        <f t="shared" si="0"/>
        <v>98.906831914127352</v>
      </c>
      <c r="K31" s="26">
        <v>0</v>
      </c>
    </row>
    <row r="32" spans="1:11" ht="25.5">
      <c r="A32" s="14"/>
      <c r="B32" s="14"/>
      <c r="C32" s="14">
        <v>663</v>
      </c>
      <c r="D32" s="14"/>
      <c r="E32" s="10" t="s">
        <v>53</v>
      </c>
      <c r="F32" s="15">
        <f>F33</f>
        <v>11370.09</v>
      </c>
      <c r="G32" s="15">
        <f t="shared" ref="G32:H32" si="7">G33</f>
        <v>0</v>
      </c>
      <c r="H32" s="15">
        <f t="shared" si="7"/>
        <v>0</v>
      </c>
      <c r="I32" s="15">
        <f>I33+I34</f>
        <v>10819.4</v>
      </c>
      <c r="J32" s="26">
        <f t="shared" si="0"/>
        <v>95.156678619078647</v>
      </c>
      <c r="K32" s="26">
        <v>0</v>
      </c>
    </row>
    <row r="33" spans="1:11">
      <c r="A33" s="14"/>
      <c r="B33" s="14"/>
      <c r="C33" s="14"/>
      <c r="D33" s="14">
        <v>6631</v>
      </c>
      <c r="E33" s="10" t="s">
        <v>54</v>
      </c>
      <c r="F33" s="27">
        <v>11370.09</v>
      </c>
      <c r="G33" s="27">
        <v>0</v>
      </c>
      <c r="H33" s="27">
        <v>0</v>
      </c>
      <c r="I33" s="27">
        <v>10444.4</v>
      </c>
      <c r="J33" s="26">
        <f t="shared" si="0"/>
        <v>91.85855169132347</v>
      </c>
      <c r="K33" s="26">
        <v>0</v>
      </c>
    </row>
    <row r="34" spans="1:11" s="97" customFormat="1">
      <c r="A34" s="14"/>
      <c r="B34" s="14"/>
      <c r="C34" s="14"/>
      <c r="D34" s="14">
        <v>6632</v>
      </c>
      <c r="E34" s="10" t="s">
        <v>217</v>
      </c>
      <c r="F34" s="27">
        <v>0</v>
      </c>
      <c r="G34" s="27">
        <v>0</v>
      </c>
      <c r="H34" s="27">
        <v>0</v>
      </c>
      <c r="I34" s="27">
        <v>375</v>
      </c>
      <c r="J34" s="26">
        <v>0</v>
      </c>
      <c r="K34" s="26">
        <v>0</v>
      </c>
    </row>
    <row r="35" spans="1:11" ht="25.5">
      <c r="A35" s="14"/>
      <c r="B35" s="14">
        <v>67</v>
      </c>
      <c r="C35" s="14"/>
      <c r="D35" s="14"/>
      <c r="E35" s="10" t="s">
        <v>55</v>
      </c>
      <c r="F35" s="15">
        <f>F36+F40</f>
        <v>7927919.4199999999</v>
      </c>
      <c r="G35" s="15">
        <v>22829311</v>
      </c>
      <c r="H35" s="15">
        <v>22829311</v>
      </c>
      <c r="I35" s="16">
        <f t="shared" ref="I35" si="8">I36+I40</f>
        <v>9146730.25</v>
      </c>
      <c r="J35" s="26">
        <f t="shared" si="0"/>
        <v>115.37365310405741</v>
      </c>
      <c r="K35" s="26">
        <f t="shared" si="1"/>
        <v>40.065730630241099</v>
      </c>
    </row>
    <row r="36" spans="1:11" ht="25.5">
      <c r="A36" s="14"/>
      <c r="B36" s="14"/>
      <c r="C36" s="14">
        <v>671</v>
      </c>
      <c r="D36" s="14"/>
      <c r="E36" s="10" t="s">
        <v>28</v>
      </c>
      <c r="F36" s="16">
        <f>SUM(F37:F39)</f>
        <v>541360.32000000007</v>
      </c>
      <c r="G36" s="16">
        <f t="shared" ref="G36:I36" si="9">SUM(G37:G39)</f>
        <v>0</v>
      </c>
      <c r="H36" s="16">
        <f t="shared" si="9"/>
        <v>0</v>
      </c>
      <c r="I36" s="16">
        <f t="shared" si="9"/>
        <v>387250.52999999997</v>
      </c>
      <c r="J36" s="26">
        <f>I36/F36*100</f>
        <v>71.532861883929712</v>
      </c>
      <c r="K36" s="26">
        <v>0</v>
      </c>
    </row>
    <row r="37" spans="1:11" ht="25.5">
      <c r="A37" s="14"/>
      <c r="B37" s="14"/>
      <c r="C37" s="14"/>
      <c r="D37" s="14">
        <v>6711</v>
      </c>
      <c r="E37" s="10" t="s">
        <v>29</v>
      </c>
      <c r="F37" s="16">
        <v>55320.08</v>
      </c>
      <c r="G37" s="27">
        <v>0</v>
      </c>
      <c r="H37" s="27">
        <v>0</v>
      </c>
      <c r="I37" s="27">
        <v>21850.29</v>
      </c>
      <c r="J37" s="26">
        <f t="shared" si="0"/>
        <v>39.497936373193966</v>
      </c>
      <c r="K37" s="26">
        <v>0</v>
      </c>
    </row>
    <row r="38" spans="1:11" ht="25.5">
      <c r="A38" s="14"/>
      <c r="B38" s="14"/>
      <c r="C38" s="14"/>
      <c r="D38" s="14">
        <v>6712</v>
      </c>
      <c r="E38" s="10" t="s">
        <v>30</v>
      </c>
      <c r="F38" s="26">
        <v>120640</v>
      </c>
      <c r="G38" s="27">
        <v>0</v>
      </c>
      <c r="H38" s="27">
        <v>0</v>
      </c>
      <c r="I38" s="27">
        <v>0</v>
      </c>
      <c r="J38" s="26">
        <f t="shared" si="0"/>
        <v>0</v>
      </c>
      <c r="K38" s="26">
        <v>0</v>
      </c>
    </row>
    <row r="39" spans="1:11" ht="25.5">
      <c r="A39" s="14"/>
      <c r="B39" s="14"/>
      <c r="C39" s="14"/>
      <c r="D39" s="14">
        <v>6714</v>
      </c>
      <c r="E39" s="10" t="s">
        <v>31</v>
      </c>
      <c r="F39" s="26">
        <v>365400.24</v>
      </c>
      <c r="G39" s="27">
        <v>0</v>
      </c>
      <c r="H39" s="27">
        <v>0</v>
      </c>
      <c r="I39" s="27">
        <v>365400.24</v>
      </c>
      <c r="J39" s="26">
        <f t="shared" si="0"/>
        <v>100</v>
      </c>
      <c r="K39" s="26">
        <v>0</v>
      </c>
    </row>
    <row r="40" spans="1:11">
      <c r="A40" s="14"/>
      <c r="B40" s="14"/>
      <c r="C40" s="14">
        <v>673</v>
      </c>
      <c r="D40" s="14"/>
      <c r="E40" s="10" t="s">
        <v>57</v>
      </c>
      <c r="F40" s="15">
        <f>F41</f>
        <v>7386559.0999999996</v>
      </c>
      <c r="G40" s="15">
        <f t="shared" ref="G40:I40" si="10">G41</f>
        <v>0</v>
      </c>
      <c r="H40" s="15">
        <f t="shared" si="10"/>
        <v>0</v>
      </c>
      <c r="I40" s="15">
        <f t="shared" si="10"/>
        <v>8759479.7200000007</v>
      </c>
      <c r="J40" s="26">
        <f t="shared" si="0"/>
        <v>118.58674115258891</v>
      </c>
      <c r="K40" s="26">
        <v>0</v>
      </c>
    </row>
    <row r="41" spans="1:11">
      <c r="A41" s="14"/>
      <c r="B41" s="14"/>
      <c r="C41" s="14"/>
      <c r="D41" s="14">
        <v>6731</v>
      </c>
      <c r="E41" s="10" t="s">
        <v>57</v>
      </c>
      <c r="F41" s="27">
        <v>7386559.0999999996</v>
      </c>
      <c r="G41" s="27">
        <v>0</v>
      </c>
      <c r="H41" s="27">
        <v>0</v>
      </c>
      <c r="I41" s="27">
        <v>8759479.7200000007</v>
      </c>
      <c r="J41" s="26">
        <f t="shared" si="0"/>
        <v>118.58674115258891</v>
      </c>
      <c r="K41" s="26">
        <v>0</v>
      </c>
    </row>
    <row r="42" spans="1:11">
      <c r="A42" s="14"/>
      <c r="B42" s="14">
        <v>68</v>
      </c>
      <c r="C42" s="14"/>
      <c r="D42" s="14"/>
      <c r="E42" s="10" t="s">
        <v>56</v>
      </c>
      <c r="F42" s="15">
        <f>F43</f>
        <v>539.26</v>
      </c>
      <c r="G42" s="15">
        <v>6000</v>
      </c>
      <c r="H42" s="15">
        <v>6000</v>
      </c>
      <c r="I42" s="15">
        <f t="shared" ref="G42:I43" si="11">I43</f>
        <v>0</v>
      </c>
      <c r="J42" s="26">
        <f t="shared" si="0"/>
        <v>0</v>
      </c>
      <c r="K42" s="26">
        <f>I42/H42*100</f>
        <v>0</v>
      </c>
    </row>
    <row r="43" spans="1:11">
      <c r="A43" s="14"/>
      <c r="B43" s="14"/>
      <c r="C43" s="14">
        <v>683</v>
      </c>
      <c r="D43" s="14"/>
      <c r="E43" s="10" t="s">
        <v>58</v>
      </c>
      <c r="F43" s="15">
        <f>F44</f>
        <v>539.26</v>
      </c>
      <c r="G43" s="15">
        <f t="shared" si="11"/>
        <v>0</v>
      </c>
      <c r="H43" s="15">
        <f t="shared" si="11"/>
        <v>0</v>
      </c>
      <c r="I43" s="15">
        <f t="shared" si="11"/>
        <v>0</v>
      </c>
      <c r="J43" s="26">
        <f t="shared" si="0"/>
        <v>0</v>
      </c>
      <c r="K43" s="26">
        <v>0</v>
      </c>
    </row>
    <row r="44" spans="1:11">
      <c r="A44" s="14"/>
      <c r="B44" s="14"/>
      <c r="C44" s="14"/>
      <c r="D44" s="14">
        <v>6831</v>
      </c>
      <c r="E44" s="10" t="s">
        <v>58</v>
      </c>
      <c r="F44" s="27">
        <v>539.26</v>
      </c>
      <c r="G44" s="27">
        <v>0</v>
      </c>
      <c r="H44" s="27">
        <v>0</v>
      </c>
      <c r="I44" s="27">
        <v>0</v>
      </c>
      <c r="J44" s="26">
        <f t="shared" si="0"/>
        <v>0</v>
      </c>
      <c r="K44" s="26">
        <v>0</v>
      </c>
    </row>
    <row r="45" spans="1:11" ht="38.25" customHeight="1">
      <c r="A45" s="169" t="s">
        <v>25</v>
      </c>
      <c r="B45" s="169"/>
      <c r="C45" s="169"/>
      <c r="D45" s="169"/>
      <c r="E45" s="169"/>
      <c r="F45" s="20" t="s">
        <v>213</v>
      </c>
      <c r="G45" s="21" t="s">
        <v>214</v>
      </c>
      <c r="H45" s="21" t="s">
        <v>215</v>
      </c>
      <c r="I45" s="20" t="s">
        <v>218</v>
      </c>
      <c r="J45" s="21" t="s">
        <v>128</v>
      </c>
      <c r="K45" s="21" t="s">
        <v>128</v>
      </c>
    </row>
    <row r="46" spans="1:11" s="3" customFormat="1">
      <c r="A46" s="170">
        <v>1</v>
      </c>
      <c r="B46" s="170"/>
      <c r="C46" s="170"/>
      <c r="D46" s="170"/>
      <c r="E46" s="170"/>
      <c r="F46" s="22">
        <v>2</v>
      </c>
      <c r="G46" s="101">
        <v>3</v>
      </c>
      <c r="H46" s="101">
        <v>4</v>
      </c>
      <c r="I46" s="22">
        <v>5</v>
      </c>
      <c r="J46" s="23" t="s">
        <v>26</v>
      </c>
      <c r="K46" s="23" t="s">
        <v>27</v>
      </c>
    </row>
    <row r="47" spans="1:11" s="4" customFormat="1">
      <c r="A47" s="154"/>
      <c r="B47" s="155"/>
      <c r="C47" s="155"/>
      <c r="D47" s="155"/>
      <c r="E47" s="154" t="s">
        <v>130</v>
      </c>
      <c r="F47" s="137">
        <f>F48+F103</f>
        <v>15322788.6</v>
      </c>
      <c r="G47" s="137">
        <f>G48+G103</f>
        <v>40608731</v>
      </c>
      <c r="H47" s="137">
        <f>H48+H103</f>
        <v>40608731</v>
      </c>
      <c r="I47" s="137">
        <f>I48+I103</f>
        <v>27122390.329999998</v>
      </c>
      <c r="J47" s="140">
        <f>I47/F47*100</f>
        <v>177.00688195881003</v>
      </c>
      <c r="K47" s="140">
        <f>I47/H47*100</f>
        <v>66.789554024724382</v>
      </c>
    </row>
    <row r="48" spans="1:11" s="4" customFormat="1">
      <c r="A48" s="156">
        <v>3</v>
      </c>
      <c r="B48" s="156"/>
      <c r="C48" s="156"/>
      <c r="D48" s="156"/>
      <c r="E48" s="157" t="s">
        <v>59</v>
      </c>
      <c r="F48" s="137">
        <f t="shared" ref="F48:I48" si="12">F49+F57+F91+F99+F102</f>
        <v>11882208.51</v>
      </c>
      <c r="G48" s="137">
        <f t="shared" si="12"/>
        <v>30847344</v>
      </c>
      <c r="H48" s="137">
        <f t="shared" si="12"/>
        <v>30847344</v>
      </c>
      <c r="I48" s="137">
        <f t="shared" si="12"/>
        <v>12402869.159999998</v>
      </c>
      <c r="J48" s="137">
        <f t="shared" si="0"/>
        <v>104.3818508113354</v>
      </c>
      <c r="K48" s="137">
        <f>I48/H48*100</f>
        <v>40.207251424952496</v>
      </c>
    </row>
    <row r="49" spans="1:11" s="3" customFormat="1">
      <c r="A49" s="14"/>
      <c r="B49" s="14">
        <v>31</v>
      </c>
      <c r="C49" s="14"/>
      <c r="D49" s="14"/>
      <c r="E49" s="10" t="s">
        <v>60</v>
      </c>
      <c r="F49" s="105">
        <f>F50+F53+F55</f>
        <v>9149441.9699999988</v>
      </c>
      <c r="G49" s="105">
        <v>20760000</v>
      </c>
      <c r="H49" s="105">
        <v>20760000</v>
      </c>
      <c r="I49" s="105">
        <f t="shared" ref="I49" si="13">I50+I53+I55</f>
        <v>9328681.8899999987</v>
      </c>
      <c r="J49" s="108">
        <f t="shared" si="0"/>
        <v>101.95902570438402</v>
      </c>
      <c r="K49" s="108">
        <f>I49/H49*100</f>
        <v>44.935847254335251</v>
      </c>
    </row>
    <row r="50" spans="1:11">
      <c r="A50" s="24"/>
      <c r="B50" s="24"/>
      <c r="C50" s="24">
        <v>311</v>
      </c>
      <c r="D50" s="24"/>
      <c r="E50" s="25" t="s">
        <v>61</v>
      </c>
      <c r="F50" s="126">
        <f>F51+F52</f>
        <v>7832077.1499999994</v>
      </c>
      <c r="G50" s="126">
        <v>0</v>
      </c>
      <c r="H50" s="126">
        <f t="shared" ref="H50:I50" si="14">H51+H52</f>
        <v>0</v>
      </c>
      <c r="I50" s="126">
        <f t="shared" si="14"/>
        <v>7773949.8499999996</v>
      </c>
      <c r="J50" s="127">
        <f t="shared" si="0"/>
        <v>99.257830344533829</v>
      </c>
      <c r="K50" s="127">
        <v>0</v>
      </c>
    </row>
    <row r="51" spans="1:11">
      <c r="A51" s="14"/>
      <c r="B51" s="14"/>
      <c r="C51" s="14"/>
      <c r="D51" s="14">
        <v>3111</v>
      </c>
      <c r="E51" s="10" t="s">
        <v>62</v>
      </c>
      <c r="F51" s="128">
        <v>7727920.4299999997</v>
      </c>
      <c r="G51" s="126">
        <v>0</v>
      </c>
      <c r="H51" s="128">
        <v>0</v>
      </c>
      <c r="I51" s="128">
        <v>7666601.2999999998</v>
      </c>
      <c r="J51" s="127">
        <f t="shared" si="0"/>
        <v>99.206524827016111</v>
      </c>
      <c r="K51" s="127">
        <v>0</v>
      </c>
    </row>
    <row r="52" spans="1:11">
      <c r="A52" s="14"/>
      <c r="B52" s="14"/>
      <c r="C52" s="14"/>
      <c r="D52" s="14">
        <v>3113</v>
      </c>
      <c r="E52" s="10" t="s">
        <v>63</v>
      </c>
      <c r="F52" s="128">
        <v>104156.72</v>
      </c>
      <c r="G52" s="126">
        <v>0</v>
      </c>
      <c r="H52" s="128">
        <v>0</v>
      </c>
      <c r="I52" s="128">
        <v>107348.55</v>
      </c>
      <c r="J52" s="127">
        <f t="shared" si="0"/>
        <v>103.06444941814603</v>
      </c>
      <c r="K52" s="127">
        <v>0</v>
      </c>
    </row>
    <row r="53" spans="1:11">
      <c r="A53" s="14"/>
      <c r="B53" s="14"/>
      <c r="C53" s="14">
        <v>312</v>
      </c>
      <c r="D53" s="14"/>
      <c r="E53" s="10" t="s">
        <v>64</v>
      </c>
      <c r="F53" s="128">
        <f>F54</f>
        <v>156363.31</v>
      </c>
      <c r="G53" s="126">
        <v>0</v>
      </c>
      <c r="H53" s="128">
        <v>0</v>
      </c>
      <c r="I53" s="128">
        <f>I54</f>
        <v>385250.81</v>
      </c>
      <c r="J53" s="127">
        <f t="shared" si="0"/>
        <v>246.38184622722554</v>
      </c>
      <c r="K53" s="127">
        <v>0</v>
      </c>
    </row>
    <row r="54" spans="1:11">
      <c r="A54" s="14"/>
      <c r="B54" s="14"/>
      <c r="C54" s="14"/>
      <c r="D54" s="14">
        <v>3121</v>
      </c>
      <c r="E54" s="10" t="s">
        <v>64</v>
      </c>
      <c r="F54" s="128">
        <v>156363.31</v>
      </c>
      <c r="G54" s="126">
        <v>0</v>
      </c>
      <c r="H54" s="128">
        <v>0</v>
      </c>
      <c r="I54" s="128">
        <v>385250.81</v>
      </c>
      <c r="J54" s="127">
        <f t="shared" si="0"/>
        <v>246.38184622722554</v>
      </c>
      <c r="K54" s="127">
        <v>0</v>
      </c>
    </row>
    <row r="55" spans="1:11">
      <c r="A55" s="14"/>
      <c r="B55" s="14"/>
      <c r="C55" s="14">
        <v>313</v>
      </c>
      <c r="D55" s="14"/>
      <c r="E55" s="10" t="s">
        <v>65</v>
      </c>
      <c r="F55" s="128">
        <f>F56</f>
        <v>1161001.51</v>
      </c>
      <c r="G55" s="126">
        <v>0</v>
      </c>
      <c r="H55" s="128">
        <v>0</v>
      </c>
      <c r="I55" s="128">
        <f>I56</f>
        <v>1169481.23</v>
      </c>
      <c r="J55" s="127">
        <f t="shared" si="0"/>
        <v>100.73037975635364</v>
      </c>
      <c r="K55" s="127">
        <v>0</v>
      </c>
    </row>
    <row r="56" spans="1:11">
      <c r="A56" s="14"/>
      <c r="B56" s="14"/>
      <c r="C56" s="14"/>
      <c r="D56" s="14">
        <v>3132</v>
      </c>
      <c r="E56" s="10" t="s">
        <v>66</v>
      </c>
      <c r="F56" s="128">
        <v>1161001.51</v>
      </c>
      <c r="G56" s="126">
        <v>0</v>
      </c>
      <c r="H56" s="128">
        <v>0</v>
      </c>
      <c r="I56" s="128">
        <v>1169481.23</v>
      </c>
      <c r="J56" s="127">
        <f t="shared" si="0"/>
        <v>100.73037975635364</v>
      </c>
      <c r="K56" s="127">
        <v>0</v>
      </c>
    </row>
    <row r="57" spans="1:11">
      <c r="A57" s="14"/>
      <c r="B57" s="14">
        <v>32</v>
      </c>
      <c r="C57" s="14"/>
      <c r="D57" s="14"/>
      <c r="E57" s="10" t="s">
        <v>67</v>
      </c>
      <c r="F57" s="128">
        <f>F58+F63+F70+F80+F83</f>
        <v>2663515.7000000002</v>
      </c>
      <c r="G57" s="128">
        <v>9833000</v>
      </c>
      <c r="H57" s="128">
        <v>9833000</v>
      </c>
      <c r="I57" s="128">
        <f t="shared" ref="I57" si="15">I58+I63+I70+I80+I83</f>
        <v>2997601.18</v>
      </c>
      <c r="J57" s="127">
        <f t="shared" si="0"/>
        <v>112.54302649689656</v>
      </c>
      <c r="K57" s="127">
        <f t="shared" si="1"/>
        <v>30.485113190277641</v>
      </c>
    </row>
    <row r="58" spans="1:11">
      <c r="A58" s="14"/>
      <c r="B58" s="14"/>
      <c r="C58" s="14">
        <v>321</v>
      </c>
      <c r="D58" s="14"/>
      <c r="E58" s="10" t="s">
        <v>68</v>
      </c>
      <c r="F58" s="128">
        <f>F59+F60+F61+F62</f>
        <v>369282.74000000005</v>
      </c>
      <c r="G58" s="128">
        <v>0</v>
      </c>
      <c r="H58" s="128">
        <v>0</v>
      </c>
      <c r="I58" s="128">
        <f t="shared" ref="I58" si="16">I59+I60+I61+I62</f>
        <v>405145.39</v>
      </c>
      <c r="J58" s="127">
        <f t="shared" si="0"/>
        <v>109.7114341168504</v>
      </c>
      <c r="K58" s="127">
        <v>0</v>
      </c>
    </row>
    <row r="59" spans="1:11">
      <c r="A59" s="14"/>
      <c r="B59" s="14"/>
      <c r="C59" s="14"/>
      <c r="D59" s="14">
        <v>3211</v>
      </c>
      <c r="E59" s="10" t="s">
        <v>69</v>
      </c>
      <c r="F59" s="128">
        <v>6833.15</v>
      </c>
      <c r="G59" s="128">
        <v>0</v>
      </c>
      <c r="H59" s="128">
        <v>0</v>
      </c>
      <c r="I59" s="128">
        <v>31016.94</v>
      </c>
      <c r="J59" s="127">
        <f t="shared" si="0"/>
        <v>453.91861732875765</v>
      </c>
      <c r="K59" s="127">
        <v>0</v>
      </c>
    </row>
    <row r="60" spans="1:11">
      <c r="A60" s="14"/>
      <c r="B60" s="14"/>
      <c r="C60" s="14"/>
      <c r="D60" s="14">
        <v>3212</v>
      </c>
      <c r="E60" s="10" t="s">
        <v>70</v>
      </c>
      <c r="F60" s="128">
        <v>344192.57</v>
      </c>
      <c r="G60" s="128">
        <v>0</v>
      </c>
      <c r="H60" s="128">
        <v>0</v>
      </c>
      <c r="I60" s="128">
        <v>355887.82</v>
      </c>
      <c r="J60" s="127">
        <f t="shared" si="0"/>
        <v>103.39787985545416</v>
      </c>
      <c r="K60" s="127">
        <v>0</v>
      </c>
    </row>
    <row r="61" spans="1:11">
      <c r="A61" s="14"/>
      <c r="B61" s="14"/>
      <c r="C61" s="14"/>
      <c r="D61" s="14">
        <v>3213</v>
      </c>
      <c r="E61" s="10" t="s">
        <v>71</v>
      </c>
      <c r="F61" s="128">
        <v>18224.46</v>
      </c>
      <c r="G61" s="128">
        <v>0</v>
      </c>
      <c r="H61" s="128">
        <v>0</v>
      </c>
      <c r="I61" s="128">
        <v>18240.63</v>
      </c>
      <c r="J61" s="127">
        <f t="shared" si="0"/>
        <v>100.08872690878086</v>
      </c>
      <c r="K61" s="127">
        <v>0</v>
      </c>
    </row>
    <row r="62" spans="1:11">
      <c r="A62" s="14"/>
      <c r="B62" s="14"/>
      <c r="C62" s="14"/>
      <c r="D62" s="14">
        <v>3214</v>
      </c>
      <c r="E62" s="10" t="s">
        <v>72</v>
      </c>
      <c r="F62" s="128">
        <v>32.56</v>
      </c>
      <c r="G62" s="128">
        <v>0</v>
      </c>
      <c r="H62" s="128">
        <v>0</v>
      </c>
      <c r="I62" s="128">
        <v>0</v>
      </c>
      <c r="J62" s="127">
        <v>0</v>
      </c>
      <c r="K62" s="127">
        <v>0</v>
      </c>
    </row>
    <row r="63" spans="1:11">
      <c r="A63" s="14"/>
      <c r="B63" s="14"/>
      <c r="C63" s="14">
        <v>322</v>
      </c>
      <c r="D63" s="14"/>
      <c r="E63" s="10" t="s">
        <v>73</v>
      </c>
      <c r="F63" s="128">
        <f>F64+F65+F66+F67+F68+F69</f>
        <v>985549.46000000008</v>
      </c>
      <c r="G63" s="128">
        <v>0</v>
      </c>
      <c r="H63" s="128">
        <v>0</v>
      </c>
      <c r="I63" s="128">
        <f t="shared" ref="I63" si="17">I64+I65+I66+I67+I68+I69</f>
        <v>1002847.78</v>
      </c>
      <c r="J63" s="127">
        <f t="shared" si="0"/>
        <v>101.75519552311458</v>
      </c>
      <c r="K63" s="127">
        <v>0</v>
      </c>
    </row>
    <row r="64" spans="1:11">
      <c r="A64" s="14"/>
      <c r="B64" s="14"/>
      <c r="C64" s="14"/>
      <c r="D64" s="14">
        <v>3221</v>
      </c>
      <c r="E64" s="10" t="s">
        <v>74</v>
      </c>
      <c r="F64" s="128">
        <v>65496.66</v>
      </c>
      <c r="G64" s="128">
        <v>0</v>
      </c>
      <c r="H64" s="128">
        <v>0</v>
      </c>
      <c r="I64" s="128">
        <v>71667.490000000005</v>
      </c>
      <c r="J64" s="127">
        <f t="shared" si="0"/>
        <v>109.42159493323783</v>
      </c>
      <c r="K64" s="127">
        <v>0</v>
      </c>
    </row>
    <row r="65" spans="1:11">
      <c r="A65" s="14"/>
      <c r="B65" s="14"/>
      <c r="C65" s="14"/>
      <c r="D65" s="14">
        <v>3222</v>
      </c>
      <c r="E65" s="10" t="s">
        <v>75</v>
      </c>
      <c r="F65" s="128">
        <v>522791.06</v>
      </c>
      <c r="G65" s="128">
        <v>0</v>
      </c>
      <c r="H65" s="128">
        <v>0</v>
      </c>
      <c r="I65" s="128">
        <v>573394.16</v>
      </c>
      <c r="J65" s="127">
        <f t="shared" si="0"/>
        <v>109.67941188588803</v>
      </c>
      <c r="K65" s="127">
        <v>0</v>
      </c>
    </row>
    <row r="66" spans="1:11">
      <c r="A66" s="14"/>
      <c r="B66" s="14"/>
      <c r="C66" s="14"/>
      <c r="D66" s="14">
        <v>3223</v>
      </c>
      <c r="E66" s="10" t="s">
        <v>76</v>
      </c>
      <c r="F66" s="128">
        <v>333554.09000000003</v>
      </c>
      <c r="G66" s="128">
        <v>0</v>
      </c>
      <c r="H66" s="128">
        <v>0</v>
      </c>
      <c r="I66" s="128">
        <v>281820.08</v>
      </c>
      <c r="J66" s="127">
        <f t="shared" si="0"/>
        <v>84.490068762160888</v>
      </c>
      <c r="K66" s="127">
        <v>0</v>
      </c>
    </row>
    <row r="67" spans="1:11">
      <c r="A67" s="14"/>
      <c r="B67" s="14"/>
      <c r="C67" s="14"/>
      <c r="D67" s="14">
        <v>3224</v>
      </c>
      <c r="E67" s="10" t="s">
        <v>77</v>
      </c>
      <c r="F67" s="128">
        <v>51516.77</v>
      </c>
      <c r="G67" s="128">
        <v>0</v>
      </c>
      <c r="H67" s="128">
        <v>0</v>
      </c>
      <c r="I67" s="128">
        <v>46738.62</v>
      </c>
      <c r="J67" s="127">
        <f t="shared" si="0"/>
        <v>90.725059043880279</v>
      </c>
      <c r="K67" s="127">
        <v>0</v>
      </c>
    </row>
    <row r="68" spans="1:11">
      <c r="A68" s="14"/>
      <c r="B68" s="14"/>
      <c r="C68" s="14"/>
      <c r="D68" s="14">
        <v>3225</v>
      </c>
      <c r="E68" s="10" t="s">
        <v>78</v>
      </c>
      <c r="F68" s="128">
        <v>11761.35</v>
      </c>
      <c r="G68" s="128">
        <v>0</v>
      </c>
      <c r="H68" s="128">
        <v>0</v>
      </c>
      <c r="I68" s="128">
        <v>29227.43</v>
      </c>
      <c r="J68" s="127">
        <f t="shared" si="0"/>
        <v>248.50404077763181</v>
      </c>
      <c r="K68" s="127">
        <v>0</v>
      </c>
    </row>
    <row r="69" spans="1:11">
      <c r="A69" s="14"/>
      <c r="B69" s="14"/>
      <c r="C69" s="14"/>
      <c r="D69" s="14">
        <v>3227</v>
      </c>
      <c r="E69" s="10" t="s">
        <v>79</v>
      </c>
      <c r="F69" s="128">
        <v>429.53</v>
      </c>
      <c r="G69" s="128">
        <v>0</v>
      </c>
      <c r="H69" s="128">
        <v>0</v>
      </c>
      <c r="I69" s="128">
        <v>0</v>
      </c>
      <c r="J69" s="127">
        <f t="shared" si="0"/>
        <v>0</v>
      </c>
      <c r="K69" s="127">
        <v>0</v>
      </c>
    </row>
    <row r="70" spans="1:11">
      <c r="A70" s="14"/>
      <c r="B70" s="14"/>
      <c r="C70" s="14">
        <v>323</v>
      </c>
      <c r="D70" s="14"/>
      <c r="E70" s="10" t="s">
        <v>80</v>
      </c>
      <c r="F70" s="128">
        <f>F71+F72+F73+F74+F75+F76+F77+F78+F79</f>
        <v>919483.8</v>
      </c>
      <c r="G70" s="128">
        <v>0</v>
      </c>
      <c r="H70" s="128">
        <v>0</v>
      </c>
      <c r="I70" s="128">
        <f>I71+I72+I73+I74+I75+I76+I77+I78+I79</f>
        <v>1137472.8199999998</v>
      </c>
      <c r="J70" s="127">
        <f t="shared" si="0"/>
        <v>123.70776081101154</v>
      </c>
      <c r="K70" s="127">
        <v>0</v>
      </c>
    </row>
    <row r="71" spans="1:11">
      <c r="A71" s="14"/>
      <c r="B71" s="14"/>
      <c r="C71" s="14"/>
      <c r="D71" s="14">
        <v>3231</v>
      </c>
      <c r="E71" s="10" t="s">
        <v>81</v>
      </c>
      <c r="F71" s="128">
        <v>24996.6</v>
      </c>
      <c r="G71" s="128">
        <v>0</v>
      </c>
      <c r="H71" s="128">
        <v>0</v>
      </c>
      <c r="I71" s="128">
        <v>25073.93</v>
      </c>
      <c r="J71" s="127">
        <f t="shared" si="0"/>
        <v>100.30936207324197</v>
      </c>
      <c r="K71" s="127">
        <v>0</v>
      </c>
    </row>
    <row r="72" spans="1:11">
      <c r="A72" s="14"/>
      <c r="B72" s="14"/>
      <c r="C72" s="14"/>
      <c r="D72" s="14">
        <v>3232</v>
      </c>
      <c r="E72" s="10" t="s">
        <v>82</v>
      </c>
      <c r="F72" s="128">
        <v>233739.4</v>
      </c>
      <c r="G72" s="128">
        <v>0</v>
      </c>
      <c r="H72" s="128">
        <v>0</v>
      </c>
      <c r="I72" s="128">
        <v>342552.05</v>
      </c>
      <c r="J72" s="127">
        <f t="shared" si="0"/>
        <v>146.55297737565854</v>
      </c>
      <c r="K72" s="127">
        <v>0</v>
      </c>
    </row>
    <row r="73" spans="1:11">
      <c r="A73" s="14"/>
      <c r="B73" s="14"/>
      <c r="C73" s="14"/>
      <c r="D73" s="14">
        <v>3233</v>
      </c>
      <c r="E73" s="10" t="s">
        <v>83</v>
      </c>
      <c r="F73" s="128">
        <v>11608.73</v>
      </c>
      <c r="G73" s="128">
        <v>0</v>
      </c>
      <c r="H73" s="128">
        <v>0</v>
      </c>
      <c r="I73" s="128">
        <v>16868.84</v>
      </c>
      <c r="J73" s="127">
        <f t="shared" si="0"/>
        <v>145.31167492051242</v>
      </c>
      <c r="K73" s="127">
        <v>0</v>
      </c>
    </row>
    <row r="74" spans="1:11">
      <c r="A74" s="14"/>
      <c r="B74" s="14"/>
      <c r="C74" s="14"/>
      <c r="D74" s="14">
        <v>3234</v>
      </c>
      <c r="E74" s="10" t="s">
        <v>84</v>
      </c>
      <c r="F74" s="128">
        <v>404519.18</v>
      </c>
      <c r="G74" s="128">
        <v>0</v>
      </c>
      <c r="H74" s="128">
        <v>0</v>
      </c>
      <c r="I74" s="128">
        <v>501210.39</v>
      </c>
      <c r="J74" s="127">
        <f t="shared" ref="J74:J118" si="18">I74/F74*100</f>
        <v>123.90275042088238</v>
      </c>
      <c r="K74" s="127">
        <v>0</v>
      </c>
    </row>
    <row r="75" spans="1:11">
      <c r="A75" s="14"/>
      <c r="B75" s="14"/>
      <c r="C75" s="14"/>
      <c r="D75" s="14">
        <v>3235</v>
      </c>
      <c r="E75" s="10" t="s">
        <v>85</v>
      </c>
      <c r="F75" s="128">
        <v>2869.59</v>
      </c>
      <c r="G75" s="128">
        <v>0</v>
      </c>
      <c r="H75" s="128">
        <v>0</v>
      </c>
      <c r="I75" s="128">
        <v>16303.14</v>
      </c>
      <c r="J75" s="127">
        <f t="shared" si="18"/>
        <v>568.13482065382152</v>
      </c>
      <c r="K75" s="127">
        <v>0</v>
      </c>
    </row>
    <row r="76" spans="1:11">
      <c r="A76" s="14"/>
      <c r="B76" s="14"/>
      <c r="C76" s="14"/>
      <c r="D76" s="14">
        <v>3236</v>
      </c>
      <c r="E76" s="10" t="s">
        <v>86</v>
      </c>
      <c r="F76" s="128">
        <v>17566.560000000001</v>
      </c>
      <c r="G76" s="128">
        <v>0</v>
      </c>
      <c r="H76" s="128">
        <v>0</v>
      </c>
      <c r="I76" s="128">
        <v>8449.07</v>
      </c>
      <c r="J76" s="127">
        <f t="shared" si="18"/>
        <v>48.097464728438574</v>
      </c>
      <c r="K76" s="127">
        <v>0</v>
      </c>
    </row>
    <row r="77" spans="1:11">
      <c r="A77" s="14"/>
      <c r="B77" s="14"/>
      <c r="C77" s="14"/>
      <c r="D77" s="14">
        <v>3237</v>
      </c>
      <c r="E77" s="10" t="s">
        <v>87</v>
      </c>
      <c r="F77" s="128">
        <v>93681.66</v>
      </c>
      <c r="G77" s="128">
        <v>0</v>
      </c>
      <c r="H77" s="128">
        <v>0</v>
      </c>
      <c r="I77" s="128">
        <v>74057.69</v>
      </c>
      <c r="J77" s="127">
        <f t="shared" si="18"/>
        <v>79.052495440409572</v>
      </c>
      <c r="K77" s="127">
        <v>0</v>
      </c>
    </row>
    <row r="78" spans="1:11">
      <c r="A78" s="14"/>
      <c r="B78" s="14"/>
      <c r="C78" s="14"/>
      <c r="D78" s="14">
        <v>3237</v>
      </c>
      <c r="E78" s="10" t="s">
        <v>88</v>
      </c>
      <c r="F78" s="128">
        <v>1865.39</v>
      </c>
      <c r="G78" s="128">
        <v>0</v>
      </c>
      <c r="H78" s="128">
        <v>0</v>
      </c>
      <c r="I78" s="128">
        <v>26644.37</v>
      </c>
      <c r="J78" s="127">
        <f t="shared" si="18"/>
        <v>1428.3538562981466</v>
      </c>
      <c r="K78" s="127">
        <v>0</v>
      </c>
    </row>
    <row r="79" spans="1:11">
      <c r="A79" s="14"/>
      <c r="B79" s="14"/>
      <c r="C79" s="14"/>
      <c r="D79" s="14">
        <v>3239</v>
      </c>
      <c r="E79" s="10" t="s">
        <v>89</v>
      </c>
      <c r="F79" s="128">
        <v>128636.69</v>
      </c>
      <c r="G79" s="128">
        <v>0</v>
      </c>
      <c r="H79" s="128">
        <v>0</v>
      </c>
      <c r="I79" s="128">
        <v>126313.34</v>
      </c>
      <c r="J79" s="127">
        <f t="shared" si="18"/>
        <v>98.193866773157794</v>
      </c>
      <c r="K79" s="127">
        <v>0</v>
      </c>
    </row>
    <row r="80" spans="1:11" ht="25.5">
      <c r="A80" s="14"/>
      <c r="B80" s="14"/>
      <c r="C80" s="14">
        <v>325</v>
      </c>
      <c r="D80" s="14"/>
      <c r="E80" s="10" t="s">
        <v>90</v>
      </c>
      <c r="F80" s="128">
        <f>F81+F82</f>
        <v>255621.25</v>
      </c>
      <c r="G80" s="128">
        <v>0</v>
      </c>
      <c r="H80" s="128">
        <v>0</v>
      </c>
      <c r="I80" s="128">
        <f>I81+I82</f>
        <v>301573.96999999997</v>
      </c>
      <c r="J80" s="127">
        <f t="shared" si="18"/>
        <v>117.97687790040929</v>
      </c>
      <c r="K80" s="127">
        <v>0</v>
      </c>
    </row>
    <row r="81" spans="1:11" ht="25.5">
      <c r="A81" s="14"/>
      <c r="B81" s="14"/>
      <c r="C81" s="14"/>
      <c r="D81" s="14">
        <v>3251</v>
      </c>
      <c r="E81" s="10" t="s">
        <v>91</v>
      </c>
      <c r="F81" s="128">
        <v>255621.25</v>
      </c>
      <c r="G81" s="128">
        <v>0</v>
      </c>
      <c r="H81" s="128">
        <v>0</v>
      </c>
      <c r="I81" s="128">
        <v>300727.74</v>
      </c>
      <c r="J81" s="127">
        <f t="shared" si="18"/>
        <v>117.64582952317149</v>
      </c>
      <c r="K81" s="127">
        <v>0</v>
      </c>
    </row>
    <row r="82" spans="1:11" s="97" customFormat="1" ht="25.5">
      <c r="A82" s="14"/>
      <c r="B82" s="14"/>
      <c r="C82" s="14"/>
      <c r="D82" s="14">
        <v>3252</v>
      </c>
      <c r="E82" s="10" t="s">
        <v>219</v>
      </c>
      <c r="F82" s="128">
        <v>0</v>
      </c>
      <c r="G82" s="128">
        <v>0</v>
      </c>
      <c r="H82" s="128">
        <v>0</v>
      </c>
      <c r="I82" s="128">
        <v>846.23</v>
      </c>
      <c r="J82" s="127">
        <v>0</v>
      </c>
      <c r="K82" s="127">
        <v>0</v>
      </c>
    </row>
    <row r="83" spans="1:11">
      <c r="A83" s="14"/>
      <c r="B83" s="14"/>
      <c r="C83" s="14">
        <v>329</v>
      </c>
      <c r="D83" s="14"/>
      <c r="E83" s="10" t="s">
        <v>92</v>
      </c>
      <c r="F83" s="128">
        <f>F84+F85+F86+F87+F88+F89+F90</f>
        <v>133578.45000000001</v>
      </c>
      <c r="G83" s="128">
        <v>0</v>
      </c>
      <c r="H83" s="128">
        <v>0</v>
      </c>
      <c r="I83" s="128">
        <f>I84+I85+I86+I87+I88+I89+I90</f>
        <v>150561.22000000003</v>
      </c>
      <c r="J83" s="127">
        <f t="shared" si="18"/>
        <v>112.71370494267603</v>
      </c>
      <c r="K83" s="127">
        <v>0</v>
      </c>
    </row>
    <row r="84" spans="1:11" ht="25.5">
      <c r="A84" s="14"/>
      <c r="B84" s="14"/>
      <c r="C84" s="14"/>
      <c r="D84" s="14">
        <v>3291</v>
      </c>
      <c r="E84" s="10" t="s">
        <v>93</v>
      </c>
      <c r="F84" s="128">
        <v>5400.67</v>
      </c>
      <c r="G84" s="128">
        <v>0</v>
      </c>
      <c r="H84" s="128">
        <v>0</v>
      </c>
      <c r="I84" s="128">
        <v>13432.35</v>
      </c>
      <c r="J84" s="127">
        <f t="shared" si="18"/>
        <v>248.71636296977968</v>
      </c>
      <c r="K84" s="127">
        <v>0</v>
      </c>
    </row>
    <row r="85" spans="1:11">
      <c r="A85" s="14"/>
      <c r="B85" s="14"/>
      <c r="C85" s="14"/>
      <c r="D85" s="14">
        <v>3292</v>
      </c>
      <c r="E85" s="10" t="s">
        <v>94</v>
      </c>
      <c r="F85" s="128">
        <v>17941.61</v>
      </c>
      <c r="G85" s="128">
        <v>0</v>
      </c>
      <c r="H85" s="128">
        <v>0</v>
      </c>
      <c r="I85" s="128">
        <v>41637.64</v>
      </c>
      <c r="J85" s="127">
        <f t="shared" si="18"/>
        <v>232.07304138257379</v>
      </c>
      <c r="K85" s="127">
        <v>0</v>
      </c>
    </row>
    <row r="86" spans="1:11">
      <c r="A86" s="14"/>
      <c r="B86" s="14"/>
      <c r="C86" s="14"/>
      <c r="D86" s="14">
        <v>3293</v>
      </c>
      <c r="E86" s="10" t="s">
        <v>95</v>
      </c>
      <c r="F86" s="128">
        <v>1209.46</v>
      </c>
      <c r="G86" s="128">
        <v>0</v>
      </c>
      <c r="H86" s="128">
        <v>0</v>
      </c>
      <c r="I86" s="128">
        <v>1811.23</v>
      </c>
      <c r="J86" s="127">
        <f t="shared" si="18"/>
        <v>149.75526267921219</v>
      </c>
      <c r="K86" s="127">
        <v>0</v>
      </c>
    </row>
    <row r="87" spans="1:11">
      <c r="A87" s="14"/>
      <c r="B87" s="14"/>
      <c r="C87" s="14"/>
      <c r="D87" s="14">
        <v>3294</v>
      </c>
      <c r="E87" s="10" t="s">
        <v>96</v>
      </c>
      <c r="F87" s="128">
        <v>3884.16</v>
      </c>
      <c r="G87" s="128">
        <v>0</v>
      </c>
      <c r="H87" s="128">
        <v>0</v>
      </c>
      <c r="I87" s="128">
        <v>3885.26</v>
      </c>
      <c r="J87" s="127">
        <f t="shared" si="18"/>
        <v>100.02832015159007</v>
      </c>
      <c r="K87" s="127">
        <v>0</v>
      </c>
    </row>
    <row r="88" spans="1:11">
      <c r="A88" s="14"/>
      <c r="B88" s="14"/>
      <c r="C88" s="14"/>
      <c r="D88" s="14">
        <v>3295</v>
      </c>
      <c r="E88" s="10" t="s">
        <v>97</v>
      </c>
      <c r="F88" s="128">
        <v>16861.2</v>
      </c>
      <c r="G88" s="128">
        <v>0</v>
      </c>
      <c r="H88" s="128">
        <v>0</v>
      </c>
      <c r="I88" s="128">
        <v>22937.03</v>
      </c>
      <c r="J88" s="127">
        <f t="shared" si="18"/>
        <v>136.03438663914787</v>
      </c>
      <c r="K88" s="127">
        <v>0</v>
      </c>
    </row>
    <row r="89" spans="1:11">
      <c r="A89" s="14"/>
      <c r="B89" s="14"/>
      <c r="C89" s="14"/>
      <c r="D89" s="14">
        <v>3296</v>
      </c>
      <c r="E89" s="10" t="s">
        <v>98</v>
      </c>
      <c r="F89" s="128">
        <v>0</v>
      </c>
      <c r="G89" s="128">
        <v>0</v>
      </c>
      <c r="H89" s="128">
        <v>0</v>
      </c>
      <c r="I89" s="128">
        <v>50</v>
      </c>
      <c r="J89" s="127">
        <v>0</v>
      </c>
      <c r="K89" s="127">
        <v>0</v>
      </c>
    </row>
    <row r="90" spans="1:11">
      <c r="A90" s="14"/>
      <c r="B90" s="14"/>
      <c r="C90" s="14"/>
      <c r="D90" s="14">
        <v>3299</v>
      </c>
      <c r="E90" s="10" t="s">
        <v>92</v>
      </c>
      <c r="F90" s="128">
        <v>88281.35</v>
      </c>
      <c r="G90" s="128">
        <v>0</v>
      </c>
      <c r="H90" s="128">
        <v>0</v>
      </c>
      <c r="I90" s="128">
        <v>66807.710000000006</v>
      </c>
      <c r="J90" s="127">
        <f t="shared" si="18"/>
        <v>75.67590436711717</v>
      </c>
      <c r="K90" s="127">
        <v>0</v>
      </c>
    </row>
    <row r="91" spans="1:11">
      <c r="A91" s="14"/>
      <c r="B91" s="14">
        <v>34</v>
      </c>
      <c r="C91" s="14"/>
      <c r="D91" s="14"/>
      <c r="E91" s="10" t="s">
        <v>99</v>
      </c>
      <c r="F91" s="128">
        <f>F92+F95</f>
        <v>67578.460000000006</v>
      </c>
      <c r="G91" s="128">
        <v>250044</v>
      </c>
      <c r="H91" s="128">
        <v>250044</v>
      </c>
      <c r="I91" s="128">
        <f>I92+I95</f>
        <v>75471.17</v>
      </c>
      <c r="J91" s="127">
        <f t="shared" si="18"/>
        <v>111.67932799889194</v>
      </c>
      <c r="K91" s="127">
        <f t="shared" ref="K91:K116" si="19">I91/H91*100</f>
        <v>30.183155764585436</v>
      </c>
    </row>
    <row r="92" spans="1:11">
      <c r="A92" s="14"/>
      <c r="B92" s="14"/>
      <c r="C92" s="14">
        <v>342</v>
      </c>
      <c r="D92" s="14"/>
      <c r="E92" s="10" t="s">
        <v>100</v>
      </c>
      <c r="F92" s="128">
        <f>F93+F94</f>
        <v>47142.73</v>
      </c>
      <c r="G92" s="128">
        <v>0</v>
      </c>
      <c r="H92" s="128">
        <v>0</v>
      </c>
      <c r="I92" s="128">
        <f>I93+I94</f>
        <v>59707.01</v>
      </c>
      <c r="J92" s="127">
        <f t="shared" si="18"/>
        <v>126.65157490879292</v>
      </c>
      <c r="K92" s="127">
        <v>0</v>
      </c>
    </row>
    <row r="93" spans="1:11" ht="25.5">
      <c r="A93" s="14"/>
      <c r="B93" s="14"/>
      <c r="C93" s="14"/>
      <c r="D93" s="14">
        <v>3422</v>
      </c>
      <c r="E93" s="10" t="s">
        <v>101</v>
      </c>
      <c r="F93" s="128">
        <v>6033.32</v>
      </c>
      <c r="G93" s="128">
        <v>0</v>
      </c>
      <c r="H93" s="128">
        <v>0</v>
      </c>
      <c r="I93" s="128">
        <v>5446.32</v>
      </c>
      <c r="J93" s="127">
        <f t="shared" si="18"/>
        <v>90.270696730821513</v>
      </c>
      <c r="K93" s="127">
        <v>0</v>
      </c>
    </row>
    <row r="94" spans="1:11" ht="25.5">
      <c r="A94" s="14"/>
      <c r="B94" s="14"/>
      <c r="C94" s="14"/>
      <c r="D94" s="14">
        <v>3423</v>
      </c>
      <c r="E94" s="10" t="s">
        <v>102</v>
      </c>
      <c r="F94" s="128">
        <v>41109.410000000003</v>
      </c>
      <c r="G94" s="128">
        <v>0</v>
      </c>
      <c r="H94" s="128">
        <v>0</v>
      </c>
      <c r="I94" s="128">
        <v>54260.69</v>
      </c>
      <c r="J94" s="127">
        <f t="shared" si="18"/>
        <v>131.99092373254689</v>
      </c>
      <c r="K94" s="127">
        <v>0</v>
      </c>
    </row>
    <row r="95" spans="1:11">
      <c r="A95" s="14"/>
      <c r="B95" s="14"/>
      <c r="C95" s="14">
        <v>343</v>
      </c>
      <c r="D95" s="14"/>
      <c r="E95" s="10" t="s">
        <v>103</v>
      </c>
      <c r="F95" s="128">
        <f>F96+F97+F98</f>
        <v>20435.73</v>
      </c>
      <c r="G95" s="128">
        <v>0</v>
      </c>
      <c r="H95" s="128">
        <v>0</v>
      </c>
      <c r="I95" s="128">
        <f>I96+I97+I98</f>
        <v>15764.16</v>
      </c>
      <c r="J95" s="127">
        <f t="shared" si="18"/>
        <v>77.140185351832301</v>
      </c>
      <c r="K95" s="127">
        <v>0</v>
      </c>
    </row>
    <row r="96" spans="1:11">
      <c r="A96" s="14"/>
      <c r="B96" s="14"/>
      <c r="C96" s="14"/>
      <c r="D96" s="14">
        <v>3431</v>
      </c>
      <c r="E96" s="10" t="s">
        <v>104</v>
      </c>
      <c r="F96" s="128">
        <v>13907.97</v>
      </c>
      <c r="G96" s="128">
        <v>0</v>
      </c>
      <c r="H96" s="128">
        <v>0</v>
      </c>
      <c r="I96" s="128">
        <v>10606.22</v>
      </c>
      <c r="J96" s="127">
        <f t="shared" si="18"/>
        <v>76.260014941073351</v>
      </c>
      <c r="K96" s="127">
        <v>0</v>
      </c>
    </row>
    <row r="97" spans="1:11" ht="25.5">
      <c r="A97" s="14"/>
      <c r="B97" s="14"/>
      <c r="C97" s="14"/>
      <c r="D97" s="14">
        <v>3432</v>
      </c>
      <c r="E97" s="10" t="s">
        <v>105</v>
      </c>
      <c r="F97" s="128">
        <v>36.4</v>
      </c>
      <c r="G97" s="128">
        <v>0</v>
      </c>
      <c r="H97" s="128">
        <v>0</v>
      </c>
      <c r="I97" s="128"/>
      <c r="J97" s="127">
        <f t="shared" si="18"/>
        <v>0</v>
      </c>
      <c r="K97" s="127">
        <v>0</v>
      </c>
    </row>
    <row r="98" spans="1:11">
      <c r="A98" s="14"/>
      <c r="B98" s="14"/>
      <c r="C98" s="14"/>
      <c r="D98" s="14">
        <v>3433</v>
      </c>
      <c r="E98" s="10" t="s">
        <v>106</v>
      </c>
      <c r="F98" s="128">
        <v>6491.36</v>
      </c>
      <c r="G98" s="128">
        <v>0</v>
      </c>
      <c r="H98" s="128">
        <v>0</v>
      </c>
      <c r="I98" s="128">
        <v>5157.9399999999996</v>
      </c>
      <c r="J98" s="127">
        <f t="shared" si="18"/>
        <v>79.458541815582564</v>
      </c>
      <c r="K98" s="127">
        <v>0</v>
      </c>
    </row>
    <row r="99" spans="1:11" ht="25.5">
      <c r="A99" s="14"/>
      <c r="B99" s="14">
        <v>37</v>
      </c>
      <c r="C99" s="14"/>
      <c r="D99" s="14"/>
      <c r="E99" s="10" t="s">
        <v>107</v>
      </c>
      <c r="F99" s="128">
        <f>F100</f>
        <v>1672.38</v>
      </c>
      <c r="G99" s="128">
        <v>2500</v>
      </c>
      <c r="H99" s="128">
        <v>2500</v>
      </c>
      <c r="I99" s="128">
        <f>I100</f>
        <v>1114.92</v>
      </c>
      <c r="J99" s="127">
        <f t="shared" si="18"/>
        <v>66.666666666666657</v>
      </c>
      <c r="K99" s="127">
        <f>I99/H99*100</f>
        <v>44.596800000000002</v>
      </c>
    </row>
    <row r="100" spans="1:11">
      <c r="A100" s="14"/>
      <c r="B100" s="14"/>
      <c r="C100" s="14">
        <v>372</v>
      </c>
      <c r="D100" s="14"/>
      <c r="E100" s="10" t="s">
        <v>108</v>
      </c>
      <c r="F100" s="128">
        <f>F101</f>
        <v>1672.38</v>
      </c>
      <c r="G100" s="128">
        <v>0</v>
      </c>
      <c r="H100" s="128">
        <v>0</v>
      </c>
      <c r="I100" s="128">
        <f>I101</f>
        <v>1114.92</v>
      </c>
      <c r="J100" s="127">
        <f t="shared" si="18"/>
        <v>66.666666666666657</v>
      </c>
      <c r="K100" s="127">
        <v>0</v>
      </c>
    </row>
    <row r="101" spans="1:11">
      <c r="A101" s="14"/>
      <c r="B101" s="14"/>
      <c r="C101" s="14"/>
      <c r="D101" s="14">
        <v>3721</v>
      </c>
      <c r="E101" s="10" t="s">
        <v>109</v>
      </c>
      <c r="F101" s="128">
        <v>1672.38</v>
      </c>
      <c r="G101" s="128">
        <v>0</v>
      </c>
      <c r="H101" s="128">
        <v>0</v>
      </c>
      <c r="I101" s="128">
        <v>1114.92</v>
      </c>
      <c r="J101" s="127">
        <f t="shared" si="18"/>
        <v>66.666666666666657</v>
      </c>
      <c r="K101" s="127">
        <v>0</v>
      </c>
    </row>
    <row r="102" spans="1:11">
      <c r="A102" s="14"/>
      <c r="B102" s="14">
        <v>38</v>
      </c>
      <c r="C102" s="14"/>
      <c r="D102" s="14"/>
      <c r="E102" s="10" t="s">
        <v>110</v>
      </c>
      <c r="F102" s="128">
        <v>0</v>
      </c>
      <c r="G102" s="128">
        <v>1800</v>
      </c>
      <c r="H102" s="128">
        <v>1800</v>
      </c>
      <c r="I102" s="128">
        <v>0</v>
      </c>
      <c r="J102" s="127">
        <v>0</v>
      </c>
      <c r="K102" s="127">
        <f>I102/H102*100</f>
        <v>0</v>
      </c>
    </row>
    <row r="103" spans="1:11" s="35" customFormat="1">
      <c r="A103" s="156">
        <v>4</v>
      </c>
      <c r="B103" s="156"/>
      <c r="C103" s="156"/>
      <c r="D103" s="156"/>
      <c r="E103" s="157" t="s">
        <v>111</v>
      </c>
      <c r="F103" s="158">
        <f>F104+F107+F116</f>
        <v>3440580.09</v>
      </c>
      <c r="G103" s="158">
        <f>G104+G107+G116</f>
        <v>9761387</v>
      </c>
      <c r="H103" s="158">
        <f>H104+H107+H116</f>
        <v>9761387</v>
      </c>
      <c r="I103" s="158">
        <f>I104+I107+I116</f>
        <v>14719521.17</v>
      </c>
      <c r="J103" s="159">
        <f t="shared" si="18"/>
        <v>427.82091347857562</v>
      </c>
      <c r="K103" s="159">
        <f t="shared" si="19"/>
        <v>150.79333674609973</v>
      </c>
    </row>
    <row r="104" spans="1:11">
      <c r="A104" s="14"/>
      <c r="B104" s="14">
        <v>41</v>
      </c>
      <c r="C104" s="14"/>
      <c r="D104" s="14"/>
      <c r="E104" s="10" t="s">
        <v>112</v>
      </c>
      <c r="F104" s="128">
        <f>F105</f>
        <v>8307.5</v>
      </c>
      <c r="G104" s="128">
        <v>26000</v>
      </c>
      <c r="H104" s="128">
        <v>26000</v>
      </c>
      <c r="I104" s="128">
        <f>I105</f>
        <v>9562.3799999999992</v>
      </c>
      <c r="J104" s="127">
        <f t="shared" si="18"/>
        <v>115.10538669876615</v>
      </c>
      <c r="K104" s="127">
        <f t="shared" si="19"/>
        <v>36.77838461538461</v>
      </c>
    </row>
    <row r="105" spans="1:11">
      <c r="A105" s="14"/>
      <c r="B105" s="14"/>
      <c r="C105" s="14">
        <v>412</v>
      </c>
      <c r="D105" s="14"/>
      <c r="E105" s="10" t="s">
        <v>113</v>
      </c>
      <c r="F105" s="128">
        <f>F106</f>
        <v>8307.5</v>
      </c>
      <c r="G105" s="128">
        <v>0</v>
      </c>
      <c r="H105" s="128">
        <v>0</v>
      </c>
      <c r="I105" s="128">
        <f>I106</f>
        <v>9562.3799999999992</v>
      </c>
      <c r="J105" s="127">
        <f t="shared" si="18"/>
        <v>115.10538669876615</v>
      </c>
      <c r="K105" s="127">
        <v>0</v>
      </c>
    </row>
    <row r="106" spans="1:11">
      <c r="A106" s="14"/>
      <c r="B106" s="14"/>
      <c r="C106" s="14"/>
      <c r="D106" s="14">
        <v>4123</v>
      </c>
      <c r="E106" s="10" t="s">
        <v>114</v>
      </c>
      <c r="F106" s="128">
        <v>8307.5</v>
      </c>
      <c r="G106" s="128">
        <v>0</v>
      </c>
      <c r="H106" s="128">
        <v>0</v>
      </c>
      <c r="I106" s="128">
        <v>9562.3799999999992</v>
      </c>
      <c r="J106" s="127">
        <f t="shared" si="18"/>
        <v>115.10538669876615</v>
      </c>
      <c r="K106" s="127">
        <v>0</v>
      </c>
    </row>
    <row r="107" spans="1:11">
      <c r="A107" s="14"/>
      <c r="B107" s="14">
        <v>42</v>
      </c>
      <c r="C107" s="14"/>
      <c r="D107" s="14"/>
      <c r="E107" s="10" t="s">
        <v>115</v>
      </c>
      <c r="F107" s="128">
        <f>F108+F114</f>
        <v>183445.27</v>
      </c>
      <c r="G107" s="128">
        <v>3786125</v>
      </c>
      <c r="H107" s="128">
        <v>3786125</v>
      </c>
      <c r="I107" s="128">
        <f>I108+I114</f>
        <v>1036945.24</v>
      </c>
      <c r="J107" s="127">
        <f t="shared" si="18"/>
        <v>565.2613665100223</v>
      </c>
      <c r="K107" s="127">
        <f t="shared" si="19"/>
        <v>27.388034996203242</v>
      </c>
    </row>
    <row r="108" spans="1:11">
      <c r="A108" s="14"/>
      <c r="B108" s="14"/>
      <c r="C108" s="14">
        <v>422</v>
      </c>
      <c r="D108" s="14"/>
      <c r="E108" s="10" t="s">
        <v>116</v>
      </c>
      <c r="F108" s="128">
        <f>F109+F110+F111+F112+F113</f>
        <v>183445.27</v>
      </c>
      <c r="G108" s="128">
        <v>0</v>
      </c>
      <c r="H108" s="128">
        <v>0</v>
      </c>
      <c r="I108" s="128">
        <f>I109+I110+I111+I112+I113</f>
        <v>1015695.24</v>
      </c>
      <c r="J108" s="127">
        <f t="shared" si="18"/>
        <v>553.67753008840191</v>
      </c>
      <c r="K108" s="127">
        <v>0</v>
      </c>
    </row>
    <row r="109" spans="1:11">
      <c r="A109" s="14"/>
      <c r="B109" s="14"/>
      <c r="C109" s="14"/>
      <c r="D109" s="14">
        <v>4221</v>
      </c>
      <c r="E109" s="10" t="s">
        <v>117</v>
      </c>
      <c r="F109" s="128">
        <v>8824.18</v>
      </c>
      <c r="G109" s="128">
        <v>0</v>
      </c>
      <c r="H109" s="128">
        <v>0</v>
      </c>
      <c r="I109" s="128">
        <v>427290.95</v>
      </c>
      <c r="J109" s="127">
        <f t="shared" si="18"/>
        <v>4842.273729683664</v>
      </c>
      <c r="K109" s="127">
        <v>0</v>
      </c>
    </row>
    <row r="110" spans="1:11">
      <c r="A110" s="14"/>
      <c r="B110" s="14"/>
      <c r="C110" s="14"/>
      <c r="D110" s="14">
        <v>4222</v>
      </c>
      <c r="E110" s="10" t="s">
        <v>118</v>
      </c>
      <c r="F110" s="128">
        <v>0</v>
      </c>
      <c r="G110" s="128">
        <v>0</v>
      </c>
      <c r="H110" s="128">
        <v>0</v>
      </c>
      <c r="I110" s="128">
        <v>3374.96</v>
      </c>
      <c r="J110" s="127">
        <v>0</v>
      </c>
      <c r="K110" s="127">
        <v>0</v>
      </c>
    </row>
    <row r="111" spans="1:11">
      <c r="A111" s="14"/>
      <c r="B111" s="14"/>
      <c r="C111" s="14"/>
      <c r="D111" s="14">
        <v>4223</v>
      </c>
      <c r="E111" s="10" t="s">
        <v>119</v>
      </c>
      <c r="F111" s="128">
        <v>2778.37</v>
      </c>
      <c r="G111" s="128">
        <v>0</v>
      </c>
      <c r="H111" s="128">
        <v>0</v>
      </c>
      <c r="I111" s="128">
        <v>1957.5</v>
      </c>
      <c r="J111" s="127">
        <f t="shared" si="18"/>
        <v>70.454978998477529</v>
      </c>
      <c r="K111" s="127">
        <v>0</v>
      </c>
    </row>
    <row r="112" spans="1:11">
      <c r="A112" s="14"/>
      <c r="B112" s="14"/>
      <c r="C112" s="14"/>
      <c r="D112" s="14">
        <v>4224</v>
      </c>
      <c r="E112" s="10" t="s">
        <v>120</v>
      </c>
      <c r="F112" s="128">
        <v>170527.4</v>
      </c>
      <c r="G112" s="128">
        <v>0</v>
      </c>
      <c r="H112" s="128">
        <v>0</v>
      </c>
      <c r="I112" s="128">
        <v>29489.33</v>
      </c>
      <c r="J112" s="127">
        <f t="shared" si="18"/>
        <v>17.293015667863347</v>
      </c>
      <c r="K112" s="127">
        <v>0</v>
      </c>
    </row>
    <row r="113" spans="1:11">
      <c r="A113" s="14"/>
      <c r="B113" s="14"/>
      <c r="C113" s="14"/>
      <c r="D113" s="14">
        <v>4227</v>
      </c>
      <c r="E113" s="10" t="s">
        <v>121</v>
      </c>
      <c r="F113" s="128">
        <v>1315.32</v>
      </c>
      <c r="G113" s="128">
        <v>0</v>
      </c>
      <c r="H113" s="128">
        <v>0</v>
      </c>
      <c r="I113" s="128">
        <v>553582.5</v>
      </c>
      <c r="J113" s="127">
        <f t="shared" si="18"/>
        <v>42087.286743910227</v>
      </c>
      <c r="K113" s="127">
        <v>0</v>
      </c>
    </row>
    <row r="114" spans="1:11">
      <c r="A114" s="14"/>
      <c r="B114" s="14"/>
      <c r="C114" s="14">
        <v>426</v>
      </c>
      <c r="D114" s="14"/>
      <c r="E114" s="10" t="s">
        <v>122</v>
      </c>
      <c r="F114" s="128">
        <f>F115</f>
        <v>0</v>
      </c>
      <c r="G114" s="128">
        <v>0</v>
      </c>
      <c r="H114" s="128">
        <v>0</v>
      </c>
      <c r="I114" s="128">
        <f>I115</f>
        <v>21250</v>
      </c>
      <c r="J114" s="127">
        <v>0</v>
      </c>
      <c r="K114" s="127">
        <v>0</v>
      </c>
    </row>
    <row r="115" spans="1:11">
      <c r="A115" s="14"/>
      <c r="B115" s="14"/>
      <c r="C115" s="14"/>
      <c r="D115" s="14">
        <v>4262</v>
      </c>
      <c r="E115" s="10" t="s">
        <v>123</v>
      </c>
      <c r="F115" s="128">
        <v>0</v>
      </c>
      <c r="G115" s="128">
        <v>0</v>
      </c>
      <c r="H115" s="128">
        <v>0</v>
      </c>
      <c r="I115" s="128">
        <v>21250</v>
      </c>
      <c r="J115" s="127">
        <v>0</v>
      </c>
      <c r="K115" s="127">
        <v>0</v>
      </c>
    </row>
    <row r="116" spans="1:11">
      <c r="A116" s="14"/>
      <c r="B116" s="34">
        <v>45</v>
      </c>
      <c r="C116" s="34"/>
      <c r="D116" s="34"/>
      <c r="E116" s="37" t="s">
        <v>124</v>
      </c>
      <c r="F116" s="129">
        <f>F117</f>
        <v>3248827.32</v>
      </c>
      <c r="G116" s="129">
        <v>5949262</v>
      </c>
      <c r="H116" s="129">
        <v>5949262</v>
      </c>
      <c r="I116" s="129">
        <f>I117</f>
        <v>13673013.550000001</v>
      </c>
      <c r="J116" s="130">
        <f t="shared" si="18"/>
        <v>420.85996586608366</v>
      </c>
      <c r="K116" s="130">
        <f t="shared" si="19"/>
        <v>229.82705333871664</v>
      </c>
    </row>
    <row r="117" spans="1:11">
      <c r="A117" s="14"/>
      <c r="B117" s="14"/>
      <c r="C117" s="14">
        <v>451</v>
      </c>
      <c r="D117" s="14"/>
      <c r="E117" s="10" t="s">
        <v>125</v>
      </c>
      <c r="F117" s="105">
        <f>F118</f>
        <v>3248827.32</v>
      </c>
      <c r="G117" s="105">
        <v>0</v>
      </c>
      <c r="H117" s="105">
        <v>0</v>
      </c>
      <c r="I117" s="105">
        <f>I118</f>
        <v>13673013.550000001</v>
      </c>
      <c r="J117" s="108">
        <f t="shared" si="18"/>
        <v>420.85996586608366</v>
      </c>
      <c r="K117" s="108">
        <v>0</v>
      </c>
    </row>
    <row r="118" spans="1:11">
      <c r="A118" s="14"/>
      <c r="B118" s="14"/>
      <c r="C118" s="14"/>
      <c r="D118" s="14">
        <v>4511</v>
      </c>
      <c r="E118" s="10" t="s">
        <v>125</v>
      </c>
      <c r="F118" s="105">
        <v>3248827.32</v>
      </c>
      <c r="G118" s="105">
        <v>0</v>
      </c>
      <c r="H118" s="105">
        <v>0</v>
      </c>
      <c r="I118" s="105">
        <v>13673013.550000001</v>
      </c>
      <c r="J118" s="108">
        <f t="shared" si="18"/>
        <v>420.85996586608366</v>
      </c>
      <c r="K118" s="108">
        <v>0</v>
      </c>
    </row>
    <row r="119" spans="1:11">
      <c r="A119" s="40"/>
      <c r="B119" s="40"/>
      <c r="C119" s="40"/>
      <c r="D119" s="40"/>
      <c r="E119" s="41"/>
      <c r="F119" s="19"/>
      <c r="G119" s="19"/>
      <c r="H119" s="19"/>
      <c r="I119" s="19"/>
      <c r="J119" s="39"/>
      <c r="K119" s="39"/>
    </row>
    <row r="120" spans="1:11">
      <c r="A120" s="40"/>
      <c r="B120" s="40"/>
      <c r="C120" s="40"/>
      <c r="D120" s="40"/>
      <c r="E120" s="41"/>
      <c r="F120" s="7"/>
      <c r="G120" s="19"/>
      <c r="H120" s="19"/>
      <c r="I120" s="7"/>
      <c r="J120" s="39"/>
      <c r="K120" s="39"/>
    </row>
    <row r="121" spans="1:11">
      <c r="A121" s="40"/>
      <c r="B121" s="40"/>
      <c r="C121" s="40"/>
      <c r="D121" s="40"/>
      <c r="E121" s="41"/>
      <c r="F121" s="19"/>
      <c r="G121" s="19"/>
      <c r="H121" s="19"/>
      <c r="I121" s="7"/>
      <c r="J121" s="39"/>
      <c r="K121" s="39"/>
    </row>
    <row r="122" spans="1:11" ht="12">
      <c r="A122" s="42"/>
      <c r="B122" s="42"/>
      <c r="C122" s="42"/>
      <c r="D122" s="42"/>
      <c r="E122" s="43"/>
      <c r="F122" s="44"/>
      <c r="G122" s="46"/>
      <c r="H122" s="46"/>
      <c r="I122" s="44"/>
      <c r="J122" s="45"/>
      <c r="K122" s="45"/>
    </row>
    <row r="123" spans="1:11">
      <c r="A123" s="40"/>
      <c r="B123" s="40"/>
      <c r="C123" s="40"/>
      <c r="D123" s="40"/>
      <c r="E123" s="41"/>
      <c r="F123" s="19"/>
      <c r="G123" s="19"/>
      <c r="H123" s="19"/>
      <c r="I123" s="7"/>
      <c r="J123" s="39"/>
      <c r="K123" s="39"/>
    </row>
    <row r="124" spans="1:11">
      <c r="A124" s="40"/>
      <c r="B124" s="40"/>
      <c r="C124" s="40"/>
      <c r="D124" s="40"/>
      <c r="E124" s="41"/>
      <c r="F124" s="7"/>
      <c r="G124" s="19"/>
      <c r="H124" s="19"/>
      <c r="I124" s="7"/>
      <c r="J124" s="39"/>
      <c r="K124" s="39"/>
    </row>
    <row r="125" spans="1:11">
      <c r="A125" s="38"/>
      <c r="B125" s="38"/>
      <c r="C125" s="38"/>
      <c r="D125" s="38"/>
      <c r="E125" s="36"/>
    </row>
    <row r="126" spans="1:11">
      <c r="A126" s="38"/>
      <c r="B126" s="38"/>
      <c r="C126" s="38"/>
      <c r="D126" s="38"/>
      <c r="E126" s="36"/>
    </row>
    <row r="127" spans="1:11">
      <c r="A127" s="38"/>
      <c r="B127" s="38"/>
      <c r="C127" s="38"/>
      <c r="D127" s="38"/>
      <c r="E127" s="36"/>
    </row>
    <row r="128" spans="1:11">
      <c r="A128" s="38"/>
      <c r="B128" s="38"/>
      <c r="C128" s="38"/>
      <c r="D128" s="38"/>
      <c r="E128" s="36"/>
    </row>
    <row r="129" spans="1:5">
      <c r="A129" s="38"/>
      <c r="B129" s="38"/>
      <c r="C129" s="38"/>
      <c r="D129" s="38"/>
      <c r="E129" s="36"/>
    </row>
  </sheetData>
  <mergeCells count="8">
    <mergeCell ref="A2:K2"/>
    <mergeCell ref="A4:K4"/>
    <mergeCell ref="A6:K6"/>
    <mergeCell ref="A45:E45"/>
    <mergeCell ref="A46:E46"/>
    <mergeCell ref="E7:K7"/>
    <mergeCell ref="A8:E8"/>
    <mergeCell ref="A9:E9"/>
  </mergeCells>
  <pageMargins left="0.74803149606299213" right="0.74803149606299213" top="0.98425196850393704" bottom="0.98425196850393704" header="0.51181102362204722" footer="0.51181102362204722"/>
  <pageSetup paperSize="9"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zoomScaleNormal="100" workbookViewId="0">
      <selection activeCell="B18" sqref="B18"/>
    </sheetView>
  </sheetViews>
  <sheetFormatPr defaultRowHeight="12.75"/>
  <cols>
    <col min="1" max="1" width="38.42578125" style="31" customWidth="1"/>
    <col min="2" max="5" width="18" style="1" customWidth="1"/>
    <col min="6" max="7" width="11.85546875" style="1" customWidth="1"/>
    <col min="8" max="16384" width="9.140625" style="1"/>
  </cols>
  <sheetData>
    <row r="1" spans="1:7" s="3" customFormat="1">
      <c r="A1" s="31"/>
    </row>
    <row r="2" spans="1:7" s="3" customFormat="1">
      <c r="A2" s="31"/>
    </row>
    <row r="3" spans="1:7" s="3" customFormat="1">
      <c r="A3" s="31"/>
    </row>
    <row r="4" spans="1:7" s="3" customFormat="1" ht="15.75">
      <c r="A4" s="175" t="s">
        <v>131</v>
      </c>
      <c r="B4" s="175"/>
      <c r="C4" s="175"/>
      <c r="D4" s="175"/>
      <c r="E4" s="175"/>
      <c r="F4" s="175"/>
      <c r="G4" s="175"/>
    </row>
    <row r="5" spans="1:7" ht="22.5" customHeight="1">
      <c r="A5" s="173"/>
      <c r="B5" s="174"/>
      <c r="C5" s="174"/>
      <c r="D5" s="174"/>
      <c r="E5" s="174"/>
      <c r="F5" s="174"/>
      <c r="G5" s="174"/>
    </row>
    <row r="6" spans="1:7" ht="56.25" customHeight="1">
      <c r="A6" s="32" t="s">
        <v>25</v>
      </c>
      <c r="B6" s="136" t="s">
        <v>245</v>
      </c>
      <c r="C6" s="20" t="s">
        <v>225</v>
      </c>
      <c r="D6" s="20" t="s">
        <v>215</v>
      </c>
      <c r="E6" s="20" t="s">
        <v>226</v>
      </c>
      <c r="F6" s="20" t="s">
        <v>148</v>
      </c>
      <c r="G6" s="20" t="s">
        <v>128</v>
      </c>
    </row>
    <row r="7" spans="1:7" s="3" customFormat="1" ht="12" customHeight="1">
      <c r="A7" s="22">
        <v>1</v>
      </c>
      <c r="B7" s="20">
        <v>2</v>
      </c>
      <c r="C7" s="20">
        <v>3</v>
      </c>
      <c r="D7" s="20">
        <v>4</v>
      </c>
      <c r="E7" s="20">
        <v>5</v>
      </c>
      <c r="F7" s="20" t="s">
        <v>26</v>
      </c>
      <c r="G7" s="20" t="s">
        <v>27</v>
      </c>
    </row>
    <row r="8" spans="1:7" s="35" customFormat="1">
      <c r="A8" s="139" t="s">
        <v>140</v>
      </c>
      <c r="B8" s="140">
        <f>B9+B11+B13+B16+B21+B23</f>
        <v>13580303.010000002</v>
      </c>
      <c r="C8" s="140">
        <f>C9+C11+C13+C16+C21+C23</f>
        <v>38858324</v>
      </c>
      <c r="D8" s="140">
        <f>D9+D11+D13+D16+D21+D23</f>
        <v>38858324</v>
      </c>
      <c r="E8" s="140">
        <f>E9+E11+E13+E16+E21+E23</f>
        <v>18455296.959999997</v>
      </c>
      <c r="F8" s="140">
        <f>E8/B8*100</f>
        <v>135.89753443947637</v>
      </c>
      <c r="G8" s="140">
        <f>E8/D8*100</f>
        <v>47.493805857401355</v>
      </c>
    </row>
    <row r="9" spans="1:7" s="33" customFormat="1">
      <c r="A9" s="58" t="s">
        <v>141</v>
      </c>
      <c r="B9" s="72">
        <v>0</v>
      </c>
      <c r="C9" s="72">
        <f t="shared" ref="C9:E9" si="0">C10</f>
        <v>1100000</v>
      </c>
      <c r="D9" s="72">
        <f t="shared" si="0"/>
        <v>1100000</v>
      </c>
      <c r="E9" s="72">
        <f t="shared" si="0"/>
        <v>0</v>
      </c>
      <c r="F9" s="29">
        <v>0</v>
      </c>
      <c r="G9" s="29">
        <v>0</v>
      </c>
    </row>
    <row r="10" spans="1:7" s="131" customFormat="1">
      <c r="A10" s="56" t="s">
        <v>132</v>
      </c>
      <c r="B10" s="73">
        <v>0</v>
      </c>
      <c r="C10" s="73">
        <v>1100000</v>
      </c>
      <c r="D10" s="73">
        <v>1100000</v>
      </c>
      <c r="E10" s="73">
        <v>0</v>
      </c>
      <c r="F10" s="102">
        <v>0</v>
      </c>
      <c r="G10" s="102">
        <v>0</v>
      </c>
    </row>
    <row r="11" spans="1:7" s="33" customFormat="1">
      <c r="A11" s="58" t="s">
        <v>142</v>
      </c>
      <c r="B11" s="72">
        <v>1739543.67</v>
      </c>
      <c r="C11" s="72">
        <f t="shared" ref="C11:E11" si="1">C12</f>
        <v>8074841</v>
      </c>
      <c r="D11" s="72">
        <f t="shared" si="1"/>
        <v>8074841</v>
      </c>
      <c r="E11" s="72">
        <f t="shared" si="1"/>
        <v>1745789.74</v>
      </c>
      <c r="F11" s="29">
        <f t="shared" ref="F11:F41" si="2">E11/B11*100</f>
        <v>100.35906370778262</v>
      </c>
      <c r="G11" s="29">
        <f t="shared" ref="G11:G44" si="3">E11/D11*100</f>
        <v>21.620112891386963</v>
      </c>
    </row>
    <row r="12" spans="1:7">
      <c r="A12" s="56" t="s">
        <v>133</v>
      </c>
      <c r="B12" s="73">
        <v>1739543.67</v>
      </c>
      <c r="C12" s="73">
        <v>8074841</v>
      </c>
      <c r="D12" s="73">
        <v>8074841</v>
      </c>
      <c r="E12" s="73">
        <v>1745789.74</v>
      </c>
      <c r="F12" s="102">
        <f t="shared" si="2"/>
        <v>100.35906370778262</v>
      </c>
      <c r="G12" s="102">
        <f t="shared" si="3"/>
        <v>21.620112891386963</v>
      </c>
    </row>
    <row r="13" spans="1:7" s="33" customFormat="1">
      <c r="A13" s="58" t="s">
        <v>143</v>
      </c>
      <c r="B13" s="72">
        <v>9382176.2400000002</v>
      </c>
      <c r="C13" s="72">
        <f t="shared" ref="C13:E13" si="4">C14+C15</f>
        <v>26229611</v>
      </c>
      <c r="D13" s="72">
        <f t="shared" si="4"/>
        <v>26229611</v>
      </c>
      <c r="E13" s="72">
        <f t="shared" si="4"/>
        <v>10647099.35</v>
      </c>
      <c r="F13" s="29">
        <f t="shared" si="2"/>
        <v>113.48219301836522</v>
      </c>
      <c r="G13" s="29">
        <f t="shared" si="3"/>
        <v>40.591907176968803</v>
      </c>
    </row>
    <row r="14" spans="1:7">
      <c r="A14" s="56" t="s">
        <v>134</v>
      </c>
      <c r="B14" s="73">
        <v>8840815.9199999999</v>
      </c>
      <c r="C14" s="73">
        <v>25510979</v>
      </c>
      <c r="D14" s="73">
        <v>25510979</v>
      </c>
      <c r="E14" s="73">
        <v>10259848.82</v>
      </c>
      <c r="F14" s="102">
        <f t="shared" si="2"/>
        <v>116.05092689227716</v>
      </c>
      <c r="G14" s="102">
        <f t="shared" si="3"/>
        <v>40.2173856989181</v>
      </c>
    </row>
    <row r="15" spans="1:7">
      <c r="A15" s="56" t="s">
        <v>135</v>
      </c>
      <c r="B15" s="73">
        <v>541360.31999999995</v>
      </c>
      <c r="C15" s="73">
        <v>718632</v>
      </c>
      <c r="D15" s="73">
        <v>718632</v>
      </c>
      <c r="E15" s="73">
        <v>387250.53</v>
      </c>
      <c r="F15" s="102">
        <f t="shared" si="2"/>
        <v>71.532861883929741</v>
      </c>
      <c r="G15" s="102">
        <f t="shared" si="3"/>
        <v>53.887181478141812</v>
      </c>
    </row>
    <row r="16" spans="1:7" s="33" customFormat="1">
      <c r="A16" s="58" t="s">
        <v>144</v>
      </c>
      <c r="B16" s="72">
        <v>2444940.37</v>
      </c>
      <c r="C16" s="72">
        <f>C17+C18+C19+C20</f>
        <v>3373872</v>
      </c>
      <c r="D16" s="72">
        <f>D17+D18+D19+D20</f>
        <v>3373872</v>
      </c>
      <c r="E16" s="72">
        <f>E17+E18+E19+E20</f>
        <v>6046364.5599999996</v>
      </c>
      <c r="F16" s="29">
        <f t="shared" si="2"/>
        <v>247.30110534352212</v>
      </c>
      <c r="G16" s="29">
        <f t="shared" si="3"/>
        <v>179.21143896389665</v>
      </c>
    </row>
    <row r="17" spans="1:7">
      <c r="A17" s="56" t="s">
        <v>224</v>
      </c>
      <c r="B17" s="73">
        <v>2344280.15</v>
      </c>
      <c r="C17" s="73">
        <v>0</v>
      </c>
      <c r="D17" s="73">
        <v>0</v>
      </c>
      <c r="E17" s="73">
        <v>0</v>
      </c>
      <c r="F17" s="102">
        <f t="shared" si="2"/>
        <v>0</v>
      </c>
      <c r="G17" s="102">
        <v>0</v>
      </c>
    </row>
    <row r="18" spans="1:7">
      <c r="A18" s="56" t="s">
        <v>136</v>
      </c>
      <c r="B18" s="73">
        <v>100660.22</v>
      </c>
      <c r="C18" s="73">
        <v>848772</v>
      </c>
      <c r="D18" s="73">
        <v>848772</v>
      </c>
      <c r="E18" s="73">
        <v>116853.2</v>
      </c>
      <c r="F18" s="102">
        <f t="shared" si="2"/>
        <v>116.0867719144663</v>
      </c>
      <c r="G18" s="102">
        <f t="shared" si="3"/>
        <v>13.767325029572133</v>
      </c>
    </row>
    <row r="19" spans="1:7" s="97" customFormat="1">
      <c r="A19" s="56" t="s">
        <v>220</v>
      </c>
      <c r="B19" s="73">
        <v>0</v>
      </c>
      <c r="C19" s="73">
        <v>0</v>
      </c>
      <c r="D19" s="73">
        <v>0</v>
      </c>
      <c r="E19" s="73">
        <v>4503.8500000000004</v>
      </c>
      <c r="F19" s="102">
        <v>0</v>
      </c>
      <c r="G19" s="102">
        <v>0</v>
      </c>
    </row>
    <row r="20" spans="1:7" s="97" customFormat="1">
      <c r="A20" s="56" t="s">
        <v>221</v>
      </c>
      <c r="B20" s="73">
        <v>0</v>
      </c>
      <c r="C20" s="73">
        <v>2525100</v>
      </c>
      <c r="D20" s="73">
        <v>2525100</v>
      </c>
      <c r="E20" s="73">
        <v>5925007.5099999998</v>
      </c>
      <c r="F20" s="102">
        <v>0</v>
      </c>
      <c r="G20" s="102">
        <f t="shared" si="3"/>
        <v>234.64446992198327</v>
      </c>
    </row>
    <row r="21" spans="1:7" s="33" customFormat="1">
      <c r="A21" s="58" t="s">
        <v>145</v>
      </c>
      <c r="B21" s="72">
        <v>11370.09</v>
      </c>
      <c r="C21" s="72">
        <f t="shared" ref="C21:E21" si="5">C22</f>
        <v>60000</v>
      </c>
      <c r="D21" s="72">
        <f t="shared" si="5"/>
        <v>60000</v>
      </c>
      <c r="E21" s="72">
        <f t="shared" si="5"/>
        <v>10819.4</v>
      </c>
      <c r="F21" s="29">
        <f t="shared" si="2"/>
        <v>95.156678619078647</v>
      </c>
      <c r="G21" s="29">
        <f t="shared" si="3"/>
        <v>18.032333333333334</v>
      </c>
    </row>
    <row r="22" spans="1:7">
      <c r="A22" s="56" t="s">
        <v>137</v>
      </c>
      <c r="B22" s="73">
        <v>11370.09</v>
      </c>
      <c r="C22" s="73">
        <v>60000</v>
      </c>
      <c r="D22" s="73">
        <v>60000</v>
      </c>
      <c r="E22" s="73">
        <v>10819.4</v>
      </c>
      <c r="F22" s="102">
        <f t="shared" si="2"/>
        <v>95.156678619078647</v>
      </c>
      <c r="G22" s="102">
        <f t="shared" si="3"/>
        <v>18.032333333333334</v>
      </c>
    </row>
    <row r="23" spans="1:7" s="33" customFormat="1" ht="38.25">
      <c r="A23" s="58" t="s">
        <v>223</v>
      </c>
      <c r="B23" s="72">
        <v>2272.64</v>
      </c>
      <c r="C23" s="72">
        <f t="shared" ref="C23:E23" si="6">C24</f>
        <v>20000</v>
      </c>
      <c r="D23" s="72">
        <f t="shared" si="6"/>
        <v>20000</v>
      </c>
      <c r="E23" s="72">
        <f t="shared" si="6"/>
        <v>5223.91</v>
      </c>
      <c r="F23" s="29">
        <f t="shared" si="2"/>
        <v>229.86086665727962</v>
      </c>
      <c r="G23" s="29">
        <f t="shared" si="3"/>
        <v>26.119549999999997</v>
      </c>
    </row>
    <row r="24" spans="1:7" ht="38.25">
      <c r="A24" s="56" t="s">
        <v>222</v>
      </c>
      <c r="B24" s="73">
        <v>2272.64</v>
      </c>
      <c r="C24" s="73">
        <v>20000</v>
      </c>
      <c r="D24" s="73">
        <v>20000</v>
      </c>
      <c r="E24" s="73">
        <v>5223.91</v>
      </c>
      <c r="F24" s="102">
        <f t="shared" si="2"/>
        <v>229.86086665727962</v>
      </c>
      <c r="G24" s="102">
        <f t="shared" si="3"/>
        <v>26.119549999999997</v>
      </c>
    </row>
    <row r="25" spans="1:7" s="3" customFormat="1">
      <c r="A25" s="59"/>
      <c r="B25" s="55"/>
      <c r="C25" s="55"/>
      <c r="D25" s="55"/>
      <c r="E25" s="55"/>
      <c r="F25" s="57"/>
      <c r="G25" s="57"/>
    </row>
    <row r="26" spans="1:7" s="33" customFormat="1">
      <c r="A26" s="145" t="s">
        <v>139</v>
      </c>
      <c r="B26" s="137">
        <f>B27+B29+B31+B34+B39+B41+B43</f>
        <v>15322788.6</v>
      </c>
      <c r="C26" s="137">
        <f t="shared" ref="C26:D26" si="7">C27+C29+C31+C34+C39+C41+C43</f>
        <v>40608731</v>
      </c>
      <c r="D26" s="137">
        <f t="shared" si="7"/>
        <v>40608731</v>
      </c>
      <c r="E26" s="137">
        <f>E27+E29+E31+E34+E39+E41+E43</f>
        <v>27122390.329999998</v>
      </c>
      <c r="F26" s="140">
        <f>E26/B26*100</f>
        <v>177.00688195881003</v>
      </c>
      <c r="G26" s="140">
        <f>E26/D26*100</f>
        <v>66.789554024724382</v>
      </c>
    </row>
    <row r="27" spans="1:7" s="33" customFormat="1">
      <c r="A27" s="60" t="s">
        <v>146</v>
      </c>
      <c r="B27" s="50">
        <v>0</v>
      </c>
      <c r="C27" s="50">
        <f t="shared" ref="C27:E27" si="8">C28</f>
        <v>1100000</v>
      </c>
      <c r="D27" s="50">
        <f t="shared" si="8"/>
        <v>1100000</v>
      </c>
      <c r="E27" s="50">
        <f t="shared" si="8"/>
        <v>0</v>
      </c>
      <c r="F27" s="29">
        <v>0</v>
      </c>
      <c r="G27" s="29">
        <v>0</v>
      </c>
    </row>
    <row r="28" spans="1:7">
      <c r="A28" s="56" t="s">
        <v>132</v>
      </c>
      <c r="B28" s="105">
        <v>0</v>
      </c>
      <c r="C28" s="105">
        <v>1100000</v>
      </c>
      <c r="D28" s="105">
        <v>1100000</v>
      </c>
      <c r="E28" s="105">
        <v>0</v>
      </c>
      <c r="F28" s="102">
        <v>0</v>
      </c>
      <c r="G28" s="102">
        <v>0</v>
      </c>
    </row>
    <row r="29" spans="1:7" s="33" customFormat="1">
      <c r="A29" s="60" t="s">
        <v>142</v>
      </c>
      <c r="B29" s="50">
        <v>1739543.67</v>
      </c>
      <c r="C29" s="50">
        <f t="shared" ref="C29:E29" si="9">C30</f>
        <v>7730449</v>
      </c>
      <c r="D29" s="50">
        <f t="shared" si="9"/>
        <v>7730449</v>
      </c>
      <c r="E29" s="50">
        <f t="shared" si="9"/>
        <v>1745789.74</v>
      </c>
      <c r="F29" s="29">
        <f t="shared" si="2"/>
        <v>100.35906370778262</v>
      </c>
      <c r="G29" s="29">
        <f t="shared" si="3"/>
        <v>22.583290310821532</v>
      </c>
    </row>
    <row r="30" spans="1:7">
      <c r="A30" s="56" t="s">
        <v>133</v>
      </c>
      <c r="B30" s="105">
        <v>1739543.67</v>
      </c>
      <c r="C30" s="105">
        <v>7730449</v>
      </c>
      <c r="D30" s="105">
        <v>7730449</v>
      </c>
      <c r="E30" s="105">
        <v>1745789.74</v>
      </c>
      <c r="F30" s="102">
        <f t="shared" si="2"/>
        <v>100.35906370778262</v>
      </c>
      <c r="G30" s="102">
        <f t="shared" si="3"/>
        <v>22.583290310821532</v>
      </c>
    </row>
    <row r="31" spans="1:7" s="33" customFormat="1">
      <c r="A31" s="60" t="s">
        <v>143</v>
      </c>
      <c r="B31" s="50">
        <v>10181018.529999999</v>
      </c>
      <c r="C31" s="50">
        <f t="shared" ref="C31:E31" si="10">C32+C33</f>
        <v>23324410</v>
      </c>
      <c r="D31" s="50">
        <f t="shared" si="10"/>
        <v>23324410</v>
      </c>
      <c r="E31" s="50">
        <f t="shared" si="10"/>
        <v>10572727.68</v>
      </c>
      <c r="F31" s="29">
        <f t="shared" si="2"/>
        <v>103.84744560522864</v>
      </c>
      <c r="G31" s="29">
        <f t="shared" si="3"/>
        <v>45.329025171483437</v>
      </c>
    </row>
    <row r="32" spans="1:7">
      <c r="A32" s="61" t="s">
        <v>147</v>
      </c>
      <c r="B32" s="105">
        <v>10005058.449999999</v>
      </c>
      <c r="C32" s="105">
        <v>23090069</v>
      </c>
      <c r="D32" s="105">
        <v>23090069</v>
      </c>
      <c r="E32" s="105">
        <v>10550877.390000001</v>
      </c>
      <c r="F32" s="102">
        <f t="shared" si="2"/>
        <v>105.4554297981138</v>
      </c>
      <c r="G32" s="102">
        <f t="shared" si="3"/>
        <v>45.694438548451288</v>
      </c>
    </row>
    <row r="33" spans="1:7">
      <c r="A33" s="56" t="s">
        <v>135</v>
      </c>
      <c r="B33" s="105">
        <v>175960.08</v>
      </c>
      <c r="C33" s="105">
        <v>234341</v>
      </c>
      <c r="D33" s="105">
        <v>234341</v>
      </c>
      <c r="E33" s="105">
        <v>21850.29</v>
      </c>
      <c r="F33" s="102">
        <f>E33/B33*100</f>
        <v>12.417754072400969</v>
      </c>
      <c r="G33" s="102">
        <f t="shared" si="3"/>
        <v>9.3241430223477746</v>
      </c>
    </row>
    <row r="34" spans="1:7" s="33" customFormat="1">
      <c r="A34" s="60" t="s">
        <v>144</v>
      </c>
      <c r="B34" s="50">
        <f>B35+B36+B37+B38</f>
        <v>3388583.6700000004</v>
      </c>
      <c r="C34" s="50">
        <f>C35+C36+C37+C38</f>
        <v>3373872</v>
      </c>
      <c r="D34" s="50">
        <f>D35+D36+D37+D38</f>
        <v>3373872</v>
      </c>
      <c r="E34" s="50">
        <f>E35+E36+E37+E38</f>
        <v>9787829.5999999996</v>
      </c>
      <c r="F34" s="29">
        <f t="shared" si="2"/>
        <v>288.84721621762401</v>
      </c>
      <c r="G34" s="29">
        <f t="shared" si="3"/>
        <v>290.10672604058482</v>
      </c>
    </row>
    <row r="35" spans="1:7">
      <c r="A35" s="56" t="s">
        <v>224</v>
      </c>
      <c r="B35" s="105">
        <v>3287923.45</v>
      </c>
      <c r="C35" s="105">
        <v>0</v>
      </c>
      <c r="D35" s="105">
        <v>0</v>
      </c>
      <c r="E35" s="105">
        <v>0</v>
      </c>
      <c r="F35" s="102">
        <f t="shared" si="2"/>
        <v>0</v>
      </c>
      <c r="G35" s="102">
        <v>0</v>
      </c>
    </row>
    <row r="36" spans="1:7">
      <c r="A36" s="56" t="s">
        <v>136</v>
      </c>
      <c r="B36" s="105">
        <v>100660.22</v>
      </c>
      <c r="C36" s="105">
        <v>848772</v>
      </c>
      <c r="D36" s="105">
        <v>848772</v>
      </c>
      <c r="E36" s="105">
        <v>8160005.9299999997</v>
      </c>
      <c r="F36" s="102">
        <f t="shared" si="2"/>
        <v>8106.4852927998754</v>
      </c>
      <c r="G36" s="102">
        <f t="shared" si="3"/>
        <v>961.38962289048175</v>
      </c>
    </row>
    <row r="37" spans="1:7" s="97" customFormat="1">
      <c r="A37" s="56" t="s">
        <v>220</v>
      </c>
      <c r="B37" s="105">
        <v>0</v>
      </c>
      <c r="C37" s="105">
        <v>0</v>
      </c>
      <c r="D37" s="105">
        <v>0</v>
      </c>
      <c r="E37" s="105">
        <v>4503.8500000000004</v>
      </c>
      <c r="F37" s="102">
        <v>0</v>
      </c>
      <c r="G37" s="102">
        <v>0</v>
      </c>
    </row>
    <row r="38" spans="1:7" s="97" customFormat="1">
      <c r="A38" s="56" t="s">
        <v>221</v>
      </c>
      <c r="B38" s="105">
        <v>0</v>
      </c>
      <c r="C38" s="105">
        <v>2525100</v>
      </c>
      <c r="D38" s="105">
        <v>2525100</v>
      </c>
      <c r="E38" s="105">
        <v>1623319.82</v>
      </c>
      <c r="F38" s="102">
        <v>0</v>
      </c>
      <c r="G38" s="102">
        <f t="shared" si="3"/>
        <v>64.287347827808802</v>
      </c>
    </row>
    <row r="39" spans="1:7" s="33" customFormat="1">
      <c r="A39" s="60" t="s">
        <v>145</v>
      </c>
      <c r="B39" s="50">
        <v>11370.09</v>
      </c>
      <c r="C39" s="50">
        <f t="shared" ref="C39:E39" si="11">C40</f>
        <v>60000</v>
      </c>
      <c r="D39" s="50">
        <f t="shared" si="11"/>
        <v>60000</v>
      </c>
      <c r="E39" s="50">
        <f t="shared" si="11"/>
        <v>10819.4</v>
      </c>
      <c r="F39" s="29">
        <f t="shared" si="2"/>
        <v>95.156678619078647</v>
      </c>
      <c r="G39" s="29">
        <f t="shared" si="3"/>
        <v>18.032333333333334</v>
      </c>
    </row>
    <row r="40" spans="1:7">
      <c r="A40" s="56" t="s">
        <v>137</v>
      </c>
      <c r="B40" s="105">
        <v>11370.09</v>
      </c>
      <c r="C40" s="105">
        <v>60000</v>
      </c>
      <c r="D40" s="105">
        <v>60000</v>
      </c>
      <c r="E40" s="105">
        <v>10819.4</v>
      </c>
      <c r="F40" s="102">
        <f t="shared" si="2"/>
        <v>95.156678619078647</v>
      </c>
      <c r="G40" s="102">
        <f t="shared" si="3"/>
        <v>18.032333333333334</v>
      </c>
    </row>
    <row r="41" spans="1:7" s="33" customFormat="1" ht="38.25">
      <c r="A41" s="58" t="s">
        <v>223</v>
      </c>
      <c r="B41" s="50">
        <v>2272.64</v>
      </c>
      <c r="C41" s="50">
        <f t="shared" ref="C41:E41" si="12">C42</f>
        <v>20000</v>
      </c>
      <c r="D41" s="50">
        <f t="shared" si="12"/>
        <v>20000</v>
      </c>
      <c r="E41" s="50">
        <f t="shared" si="12"/>
        <v>5223.91</v>
      </c>
      <c r="F41" s="29">
        <f t="shared" si="2"/>
        <v>229.86086665727962</v>
      </c>
      <c r="G41" s="29">
        <f t="shared" si="3"/>
        <v>26.119549999999997</v>
      </c>
    </row>
    <row r="42" spans="1:7" ht="38.25">
      <c r="A42" s="56" t="s">
        <v>222</v>
      </c>
      <c r="B42" s="105">
        <v>2272.64</v>
      </c>
      <c r="C42" s="105">
        <v>20000</v>
      </c>
      <c r="D42" s="105">
        <v>20000</v>
      </c>
      <c r="E42" s="105">
        <v>5223.91</v>
      </c>
      <c r="F42" s="102">
        <f>E42/B42*100</f>
        <v>229.86086665727962</v>
      </c>
      <c r="G42" s="102">
        <f t="shared" si="3"/>
        <v>26.119549999999997</v>
      </c>
    </row>
    <row r="43" spans="1:7" s="103" customFormat="1">
      <c r="A43" s="60" t="s">
        <v>229</v>
      </c>
      <c r="B43" s="72">
        <v>0</v>
      </c>
      <c r="C43" s="72">
        <f t="shared" ref="C43:E43" si="13">C44</f>
        <v>5000000</v>
      </c>
      <c r="D43" s="72">
        <f t="shared" si="13"/>
        <v>5000000</v>
      </c>
      <c r="E43" s="72">
        <f t="shared" si="13"/>
        <v>5000000</v>
      </c>
      <c r="F43" s="29">
        <v>0</v>
      </c>
      <c r="G43" s="29">
        <f t="shared" si="3"/>
        <v>100</v>
      </c>
    </row>
    <row r="44" spans="1:7" s="104" customFormat="1">
      <c r="A44" s="56" t="s">
        <v>138</v>
      </c>
      <c r="B44" s="73">
        <v>0</v>
      </c>
      <c r="C44" s="73">
        <v>5000000</v>
      </c>
      <c r="D44" s="73">
        <v>5000000</v>
      </c>
      <c r="E44" s="73">
        <v>5000000</v>
      </c>
      <c r="F44" s="102">
        <v>0</v>
      </c>
      <c r="G44" s="102">
        <f t="shared" si="3"/>
        <v>100</v>
      </c>
    </row>
    <row r="46" spans="1:7">
      <c r="B46" s="2"/>
      <c r="E46" s="2"/>
    </row>
    <row r="48" spans="1:7">
      <c r="E48" s="2"/>
    </row>
  </sheetData>
  <mergeCells count="2">
    <mergeCell ref="A5:G5"/>
    <mergeCell ref="A4:G4"/>
  </mergeCells>
  <pageMargins left="0.75" right="0.75" top="1" bottom="1" header="0.5" footer="0.5"/>
  <pageSetup paperSize="9" scale="6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zoomScaleNormal="100" workbookViewId="0">
      <selection activeCell="B7" sqref="B7"/>
    </sheetView>
  </sheetViews>
  <sheetFormatPr defaultRowHeight="11.25"/>
  <cols>
    <col min="1" max="1" width="36.5703125" style="1" bestFit="1" customWidth="1"/>
    <col min="2" max="5" width="13.85546875" style="1" customWidth="1"/>
    <col min="6" max="6" width="9.5703125" style="1" customWidth="1"/>
    <col min="7" max="7" width="9.28515625" style="1" customWidth="1"/>
    <col min="8" max="16384" width="9.140625" style="1"/>
  </cols>
  <sheetData>
    <row r="1" spans="1:7" s="3" customFormat="1"/>
    <row r="2" spans="1:7" s="3" customFormat="1"/>
    <row r="3" spans="1:7" ht="22.5" customHeight="1">
      <c r="A3" s="176" t="s">
        <v>149</v>
      </c>
      <c r="B3" s="168"/>
      <c r="C3" s="168"/>
      <c r="D3" s="168"/>
      <c r="E3" s="168"/>
      <c r="F3" s="168"/>
      <c r="G3" s="168"/>
    </row>
    <row r="4" spans="1:7" s="4" customFormat="1" ht="57.75" customHeight="1">
      <c r="A4" s="20" t="s">
        <v>0</v>
      </c>
      <c r="B4" s="136" t="s">
        <v>245</v>
      </c>
      <c r="C4" s="20" t="s">
        <v>225</v>
      </c>
      <c r="D4" s="20" t="s">
        <v>215</v>
      </c>
      <c r="E4" s="20" t="s">
        <v>226</v>
      </c>
      <c r="F4" s="20" t="s">
        <v>128</v>
      </c>
      <c r="G4" s="20" t="s">
        <v>128</v>
      </c>
    </row>
    <row r="5" spans="1:7" s="4" customFormat="1" ht="22.5" customHeight="1">
      <c r="A5" s="20">
        <v>1</v>
      </c>
      <c r="B5" s="20">
        <v>2</v>
      </c>
      <c r="C5" s="20">
        <v>3</v>
      </c>
      <c r="D5" s="20">
        <v>4</v>
      </c>
      <c r="E5" s="20">
        <v>5</v>
      </c>
      <c r="F5" s="20" t="s">
        <v>26</v>
      </c>
      <c r="G5" s="20" t="s">
        <v>27</v>
      </c>
    </row>
    <row r="6" spans="1:7" ht="12.75">
      <c r="A6" s="139" t="s">
        <v>139</v>
      </c>
      <c r="B6" s="140">
        <f>B7</f>
        <v>15322788.6</v>
      </c>
      <c r="C6" s="140">
        <f>C7</f>
        <v>40608731</v>
      </c>
      <c r="D6" s="140">
        <f>D7</f>
        <v>40608731</v>
      </c>
      <c r="E6" s="140">
        <f>E7</f>
        <v>27122390.329999998</v>
      </c>
      <c r="F6" s="140">
        <f>E6/B6*100</f>
        <v>177.00688195881003</v>
      </c>
      <c r="G6" s="144">
        <f>E6/D6*100</f>
        <v>66.789554024724382</v>
      </c>
    </row>
    <row r="7" spans="1:7" ht="12.75">
      <c r="A7" s="64" t="s">
        <v>150</v>
      </c>
      <c r="B7" s="50">
        <v>15322788.6</v>
      </c>
      <c r="C7" s="50">
        <f>C8+C9+C10</f>
        <v>40608731</v>
      </c>
      <c r="D7" s="50">
        <f t="shared" ref="D7:E7" si="0">D8+D9+D10</f>
        <v>40608731</v>
      </c>
      <c r="E7" s="50">
        <f t="shared" si="0"/>
        <v>27122390.329999998</v>
      </c>
      <c r="F7" s="29">
        <f t="shared" ref="F7:F9" si="1">E7/B7*100</f>
        <v>177.00688195881003</v>
      </c>
      <c r="G7" s="161">
        <f t="shared" ref="G7:G10" si="2">E7/D7*100</f>
        <v>66.789554024724382</v>
      </c>
    </row>
    <row r="8" spans="1:7" ht="12.75">
      <c r="A8" s="65" t="s">
        <v>8</v>
      </c>
      <c r="B8" s="105">
        <v>11393984.640000001</v>
      </c>
      <c r="C8" s="105">
        <v>29314128</v>
      </c>
      <c r="D8" s="105">
        <v>29314128</v>
      </c>
      <c r="E8" s="105">
        <v>11744170.4</v>
      </c>
      <c r="F8" s="102">
        <f t="shared" si="1"/>
        <v>103.07342664629044</v>
      </c>
      <c r="G8" s="160">
        <f t="shared" si="2"/>
        <v>40.063174998758278</v>
      </c>
    </row>
    <row r="9" spans="1:7" ht="12.75">
      <c r="A9" s="66" t="s">
        <v>9</v>
      </c>
      <c r="B9" s="106">
        <v>3469448.57</v>
      </c>
      <c r="C9" s="105">
        <v>9144262</v>
      </c>
      <c r="D9" s="105">
        <v>9144262</v>
      </c>
      <c r="E9" s="105">
        <v>14952292.68</v>
      </c>
      <c r="F9" s="102">
        <f t="shared" si="1"/>
        <v>430.97029335702189</v>
      </c>
      <c r="G9" s="160">
        <f t="shared" si="2"/>
        <v>163.51557599727568</v>
      </c>
    </row>
    <row r="10" spans="1:7" ht="25.5">
      <c r="A10" s="67" t="s">
        <v>10</v>
      </c>
      <c r="B10" s="105">
        <v>459355.39</v>
      </c>
      <c r="C10" s="105">
        <v>2150341</v>
      </c>
      <c r="D10" s="105">
        <v>2150341</v>
      </c>
      <c r="E10" s="105">
        <v>425927.25</v>
      </c>
      <c r="F10" s="102">
        <f>E10/B10*100</f>
        <v>92.722815334767276</v>
      </c>
      <c r="G10" s="160">
        <f t="shared" si="2"/>
        <v>19.807428217199039</v>
      </c>
    </row>
    <row r="11" spans="1:7" ht="12">
      <c r="A11" s="63"/>
      <c r="B11" s="63"/>
      <c r="C11" s="63"/>
      <c r="D11" s="63"/>
      <c r="E11" s="63"/>
      <c r="F11" s="63"/>
      <c r="G11" s="63"/>
    </row>
    <row r="12" spans="1:7" ht="12">
      <c r="A12" s="63"/>
      <c r="B12" s="63"/>
      <c r="C12" s="63"/>
      <c r="D12" s="63"/>
      <c r="E12" s="63"/>
      <c r="F12" s="63"/>
      <c r="G12" s="63"/>
    </row>
    <row r="13" spans="1:7" ht="12">
      <c r="A13" s="63"/>
      <c r="B13" s="63"/>
      <c r="C13" s="63"/>
      <c r="D13" s="63"/>
      <c r="E13" s="63"/>
      <c r="F13" s="63"/>
      <c r="G13" s="63"/>
    </row>
  </sheetData>
  <mergeCells count="1">
    <mergeCell ref="A3:G3"/>
  </mergeCells>
  <pageMargins left="0.75" right="0.75" top="1" bottom="1" header="0.5" footer="0.5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opLeftCell="B1" zoomScaleNormal="100" workbookViewId="0">
      <selection activeCell="F12" sqref="F12"/>
    </sheetView>
  </sheetViews>
  <sheetFormatPr defaultRowHeight="11.25"/>
  <cols>
    <col min="1" max="1" width="5.85546875" style="3" customWidth="1"/>
    <col min="2" max="2" width="6.28515625" style="3" customWidth="1"/>
    <col min="3" max="3" width="7.28515625" style="3" customWidth="1"/>
    <col min="4" max="4" width="8.42578125" style="3" customWidth="1"/>
    <col min="5" max="5" width="36.5703125" style="1" bestFit="1" customWidth="1"/>
    <col min="6" max="9" width="16.7109375" style="1" customWidth="1"/>
    <col min="10" max="11" width="14.28515625" style="1" customWidth="1"/>
    <col min="12" max="16384" width="9.140625" style="1"/>
  </cols>
  <sheetData>
    <row r="1" spans="1:11" s="3" customFormat="1"/>
    <row r="2" spans="1:11" s="3" customFormat="1" ht="15.75">
      <c r="A2" s="177" t="s">
        <v>151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1" s="3" customFormat="1" ht="15.75">
      <c r="A3" s="177" t="s">
        <v>152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11" ht="22.5" customHeight="1">
      <c r="E4" s="171"/>
      <c r="F4" s="172"/>
      <c r="G4" s="172"/>
      <c r="H4" s="172"/>
      <c r="I4" s="172"/>
      <c r="J4" s="172"/>
      <c r="K4" s="172"/>
    </row>
    <row r="5" spans="1:11" ht="52.5" customHeight="1">
      <c r="A5" s="169" t="s">
        <v>0</v>
      </c>
      <c r="B5" s="169"/>
      <c r="C5" s="169"/>
      <c r="D5" s="169"/>
      <c r="E5" s="169"/>
      <c r="F5" s="136" t="s">
        <v>245</v>
      </c>
      <c r="G5" s="20" t="s">
        <v>225</v>
      </c>
      <c r="H5" s="20" t="s">
        <v>215</v>
      </c>
      <c r="I5" s="20" t="s">
        <v>226</v>
      </c>
      <c r="J5" s="20" t="s">
        <v>170</v>
      </c>
      <c r="K5" s="20" t="s">
        <v>128</v>
      </c>
    </row>
    <row r="6" spans="1:11" s="3" customFormat="1" ht="24" customHeight="1">
      <c r="A6" s="169">
        <v>1</v>
      </c>
      <c r="B6" s="169"/>
      <c r="C6" s="169"/>
      <c r="D6" s="169"/>
      <c r="E6" s="169"/>
      <c r="F6" s="20">
        <v>2</v>
      </c>
      <c r="G6" s="20">
        <v>3</v>
      </c>
      <c r="H6" s="20">
        <v>4</v>
      </c>
      <c r="I6" s="20">
        <v>5</v>
      </c>
      <c r="J6" s="20" t="s">
        <v>26</v>
      </c>
      <c r="K6" s="20" t="s">
        <v>27</v>
      </c>
    </row>
    <row r="7" spans="1:11" ht="35.25" customHeight="1">
      <c r="A7" s="142">
        <v>8</v>
      </c>
      <c r="B7" s="142"/>
      <c r="C7" s="142"/>
      <c r="D7" s="142"/>
      <c r="E7" s="143" t="s">
        <v>153</v>
      </c>
      <c r="F7" s="137">
        <f>F8</f>
        <v>0</v>
      </c>
      <c r="G7" s="137">
        <f t="shared" ref="G7:I7" si="0">G8</f>
        <v>5000000</v>
      </c>
      <c r="H7" s="137">
        <f t="shared" si="0"/>
        <v>5000000</v>
      </c>
      <c r="I7" s="137">
        <f t="shared" si="0"/>
        <v>5000000</v>
      </c>
      <c r="J7" s="137">
        <v>0</v>
      </c>
      <c r="K7" s="137">
        <f>I7/H7*100</f>
        <v>100</v>
      </c>
    </row>
    <row r="8" spans="1:11" ht="21.75" customHeight="1">
      <c r="A8" s="132"/>
      <c r="B8" s="132">
        <v>84</v>
      </c>
      <c r="C8" s="132"/>
      <c r="D8" s="132"/>
      <c r="E8" s="68" t="s">
        <v>154</v>
      </c>
      <c r="F8" s="108">
        <f>F9</f>
        <v>0</v>
      </c>
      <c r="G8" s="108">
        <v>5000000</v>
      </c>
      <c r="H8" s="108">
        <v>5000000</v>
      </c>
      <c r="I8" s="108">
        <f>I9</f>
        <v>5000000</v>
      </c>
      <c r="J8" s="108">
        <v>0</v>
      </c>
      <c r="K8" s="108">
        <f t="shared" ref="K8:K12" si="1">I8/H8*100</f>
        <v>100</v>
      </c>
    </row>
    <row r="9" spans="1:11" s="97" customFormat="1" ht="41.25" customHeight="1">
      <c r="A9" s="132"/>
      <c r="B9" s="132"/>
      <c r="C9" s="132">
        <v>844</v>
      </c>
      <c r="D9" s="132"/>
      <c r="E9" s="68" t="s">
        <v>227</v>
      </c>
      <c r="F9" s="108">
        <f>F10</f>
        <v>0</v>
      </c>
      <c r="G9" s="108">
        <f t="shared" ref="G9:I9" si="2">G10</f>
        <v>0</v>
      </c>
      <c r="H9" s="108">
        <f t="shared" si="2"/>
        <v>0</v>
      </c>
      <c r="I9" s="108">
        <f t="shared" si="2"/>
        <v>5000000</v>
      </c>
      <c r="J9" s="108">
        <v>0</v>
      </c>
      <c r="K9" s="108">
        <v>0</v>
      </c>
    </row>
    <row r="10" spans="1:11" s="97" customFormat="1" ht="35.25" customHeight="1">
      <c r="A10" s="132"/>
      <c r="B10" s="132"/>
      <c r="C10" s="132"/>
      <c r="D10" s="132">
        <v>8443</v>
      </c>
      <c r="E10" s="68" t="s">
        <v>228</v>
      </c>
      <c r="F10" s="108">
        <v>0</v>
      </c>
      <c r="G10" s="108">
        <v>0</v>
      </c>
      <c r="H10" s="108">
        <v>0</v>
      </c>
      <c r="I10" s="108">
        <v>5000000</v>
      </c>
      <c r="J10" s="108">
        <v>0</v>
      </c>
      <c r="K10" s="108">
        <v>0</v>
      </c>
    </row>
    <row r="11" spans="1:11" ht="35.25" customHeight="1">
      <c r="A11" s="142">
        <v>5</v>
      </c>
      <c r="B11" s="142"/>
      <c r="C11" s="142"/>
      <c r="D11" s="142"/>
      <c r="E11" s="143" t="s">
        <v>155</v>
      </c>
      <c r="F11" s="137">
        <f>F12</f>
        <v>609115.06000000006</v>
      </c>
      <c r="G11" s="137">
        <f t="shared" ref="G11:I11" si="3">G12</f>
        <v>1981849</v>
      </c>
      <c r="H11" s="137">
        <f t="shared" si="3"/>
        <v>1981849</v>
      </c>
      <c r="I11" s="137">
        <f t="shared" si="3"/>
        <v>795988.09</v>
      </c>
      <c r="J11" s="137">
        <f t="shared" ref="J11:J16" si="4">I11/F11*100</f>
        <v>130.67943025411321</v>
      </c>
      <c r="K11" s="137">
        <f t="shared" si="1"/>
        <v>40.163912084119424</v>
      </c>
    </row>
    <row r="12" spans="1:11" ht="34.5" customHeight="1">
      <c r="A12" s="132"/>
      <c r="B12" s="132">
        <v>54</v>
      </c>
      <c r="C12" s="132"/>
      <c r="D12" s="132"/>
      <c r="E12" s="68" t="s">
        <v>156</v>
      </c>
      <c r="F12" s="108">
        <f>F13+F15</f>
        <v>609115.06000000006</v>
      </c>
      <c r="G12" s="108">
        <v>1981849</v>
      </c>
      <c r="H12" s="108">
        <v>1981849</v>
      </c>
      <c r="I12" s="108">
        <f t="shared" ref="I12" si="5">I13+I15</f>
        <v>795988.09</v>
      </c>
      <c r="J12" s="108">
        <f t="shared" si="4"/>
        <v>130.67943025411321</v>
      </c>
      <c r="K12" s="108">
        <f t="shared" si="1"/>
        <v>40.163912084119424</v>
      </c>
    </row>
    <row r="13" spans="1:11" ht="49.5" customHeight="1">
      <c r="A13" s="132"/>
      <c r="B13" s="132"/>
      <c r="C13" s="132">
        <v>542</v>
      </c>
      <c r="D13" s="132"/>
      <c r="E13" s="68" t="s">
        <v>157</v>
      </c>
      <c r="F13" s="108">
        <f>F14</f>
        <v>237782.24</v>
      </c>
      <c r="G13" s="108">
        <f t="shared" ref="G13:I13" si="6">G14</f>
        <v>0</v>
      </c>
      <c r="H13" s="108">
        <f t="shared" si="6"/>
        <v>0</v>
      </c>
      <c r="I13" s="108">
        <f t="shared" si="6"/>
        <v>237782.24</v>
      </c>
      <c r="J13" s="108">
        <f t="shared" si="4"/>
        <v>100</v>
      </c>
      <c r="K13" s="108">
        <v>0</v>
      </c>
    </row>
    <row r="14" spans="1:11" ht="35.25" customHeight="1">
      <c r="A14" s="132"/>
      <c r="B14" s="132"/>
      <c r="C14" s="132"/>
      <c r="D14" s="132">
        <v>5422</v>
      </c>
      <c r="E14" s="68" t="s">
        <v>158</v>
      </c>
      <c r="F14" s="108">
        <v>237782.24</v>
      </c>
      <c r="G14" s="108">
        <v>0</v>
      </c>
      <c r="H14" s="108">
        <v>0</v>
      </c>
      <c r="I14" s="108">
        <v>237782.24</v>
      </c>
      <c r="J14" s="108">
        <f t="shared" si="4"/>
        <v>100</v>
      </c>
      <c r="K14" s="108">
        <v>0</v>
      </c>
    </row>
    <row r="15" spans="1:11" ht="42.75" customHeight="1">
      <c r="A15" s="132"/>
      <c r="B15" s="132"/>
      <c r="C15" s="132">
        <v>544</v>
      </c>
      <c r="D15" s="132"/>
      <c r="E15" s="69" t="s">
        <v>159</v>
      </c>
      <c r="F15" s="105">
        <f>F16</f>
        <v>371332.82</v>
      </c>
      <c r="G15" s="105">
        <f t="shared" ref="G15:I15" si="7">G16</f>
        <v>0</v>
      </c>
      <c r="H15" s="105">
        <f t="shared" si="7"/>
        <v>0</v>
      </c>
      <c r="I15" s="105">
        <f t="shared" si="7"/>
        <v>558205.85</v>
      </c>
      <c r="J15" s="105">
        <f t="shared" si="4"/>
        <v>150.32494299857467</v>
      </c>
      <c r="K15" s="105">
        <v>0</v>
      </c>
    </row>
    <row r="16" spans="1:11" ht="39.75" customHeight="1">
      <c r="A16" s="132"/>
      <c r="B16" s="132"/>
      <c r="C16" s="132"/>
      <c r="D16" s="132">
        <v>5443</v>
      </c>
      <c r="E16" s="69" t="s">
        <v>160</v>
      </c>
      <c r="F16" s="105">
        <v>371332.82</v>
      </c>
      <c r="G16" s="105">
        <v>0</v>
      </c>
      <c r="H16" s="105">
        <v>0</v>
      </c>
      <c r="I16" s="105">
        <v>558205.85</v>
      </c>
      <c r="J16" s="105">
        <f t="shared" si="4"/>
        <v>150.32494299857467</v>
      </c>
      <c r="K16" s="105">
        <v>0</v>
      </c>
    </row>
  </sheetData>
  <mergeCells count="5">
    <mergeCell ref="A2:K2"/>
    <mergeCell ref="A3:K3"/>
    <mergeCell ref="A6:E6"/>
    <mergeCell ref="E4:K4"/>
    <mergeCell ref="A5:E5"/>
  </mergeCells>
  <pageMargins left="0.75" right="0.75" top="1" bottom="1" header="0.5" footer="0.5"/>
  <pageSetup paperSize="9" scale="5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Normal="100" workbookViewId="0">
      <selection activeCell="D14" sqref="D14"/>
    </sheetView>
  </sheetViews>
  <sheetFormatPr defaultRowHeight="11.25"/>
  <cols>
    <col min="1" max="1" width="36.5703125" style="1" bestFit="1" customWidth="1"/>
    <col min="2" max="5" width="14.28515625" style="1" customWidth="1"/>
    <col min="6" max="7" width="10.85546875" style="1" customWidth="1"/>
    <col min="8" max="16384" width="9.140625" style="1"/>
  </cols>
  <sheetData>
    <row r="1" spans="1:7" s="3" customFormat="1"/>
    <row r="2" spans="1:7" s="3" customFormat="1" ht="15.75">
      <c r="A2" s="177" t="s">
        <v>161</v>
      </c>
      <c r="B2" s="177"/>
      <c r="C2" s="177"/>
      <c r="D2" s="177"/>
      <c r="E2" s="177"/>
      <c r="F2" s="177"/>
      <c r="G2" s="177"/>
    </row>
    <row r="3" spans="1:7" s="3" customFormat="1"/>
    <row r="4" spans="1:7" ht="22.5" customHeight="1">
      <c r="A4" s="173"/>
      <c r="B4" s="174"/>
      <c r="C4" s="174"/>
      <c r="D4" s="174"/>
      <c r="E4" s="174"/>
      <c r="F4" s="174"/>
      <c r="G4" s="174"/>
    </row>
    <row r="5" spans="1:7" s="33" customFormat="1" ht="50.25" customHeight="1">
      <c r="A5" s="32" t="s">
        <v>25</v>
      </c>
      <c r="B5" s="136" t="s">
        <v>246</v>
      </c>
      <c r="C5" s="20" t="s">
        <v>225</v>
      </c>
      <c r="D5" s="20" t="s">
        <v>215</v>
      </c>
      <c r="E5" s="20" t="s">
        <v>231</v>
      </c>
      <c r="F5" s="20" t="s">
        <v>170</v>
      </c>
      <c r="G5" s="20" t="s">
        <v>128</v>
      </c>
    </row>
    <row r="6" spans="1:7" s="33" customFormat="1" ht="12.75">
      <c r="A6" s="74">
        <v>1</v>
      </c>
      <c r="B6" s="22">
        <v>2</v>
      </c>
      <c r="C6" s="22">
        <v>3</v>
      </c>
      <c r="D6" s="22">
        <v>4</v>
      </c>
      <c r="E6" s="22">
        <v>5</v>
      </c>
      <c r="F6" s="22" t="s">
        <v>26</v>
      </c>
      <c r="G6" s="22" t="s">
        <v>27</v>
      </c>
    </row>
    <row r="7" spans="1:7" s="33" customFormat="1" ht="12.75">
      <c r="A7" s="139" t="s">
        <v>162</v>
      </c>
      <c r="B7" s="140">
        <f>B8</f>
        <v>0</v>
      </c>
      <c r="C7" s="140">
        <f t="shared" ref="C7:E8" si="0">C8</f>
        <v>5000000</v>
      </c>
      <c r="D7" s="140">
        <f t="shared" si="0"/>
        <v>5000000</v>
      </c>
      <c r="E7" s="140">
        <f t="shared" si="0"/>
        <v>5000000</v>
      </c>
      <c r="F7" s="140">
        <v>0</v>
      </c>
      <c r="G7" s="140">
        <f>E7/D7*100</f>
        <v>100</v>
      </c>
    </row>
    <row r="8" spans="1:7" s="33" customFormat="1" ht="12.75">
      <c r="A8" s="64" t="s">
        <v>230</v>
      </c>
      <c r="B8" s="72">
        <f>B9</f>
        <v>0</v>
      </c>
      <c r="C8" s="72">
        <f t="shared" si="0"/>
        <v>5000000</v>
      </c>
      <c r="D8" s="72">
        <f t="shared" si="0"/>
        <v>5000000</v>
      </c>
      <c r="E8" s="72">
        <f t="shared" si="0"/>
        <v>5000000</v>
      </c>
      <c r="F8" s="72">
        <v>0</v>
      </c>
      <c r="G8" s="29">
        <f t="shared" ref="G8:G9" si="1">E8/D8*100</f>
        <v>100</v>
      </c>
    </row>
    <row r="9" spans="1:7" ht="12.75">
      <c r="A9" s="70" t="s">
        <v>163</v>
      </c>
      <c r="B9" s="73">
        <v>0</v>
      </c>
      <c r="C9" s="73">
        <v>5000000</v>
      </c>
      <c r="D9" s="73">
        <v>5000000</v>
      </c>
      <c r="E9" s="73">
        <v>5000000</v>
      </c>
      <c r="F9" s="73">
        <v>0</v>
      </c>
      <c r="G9" s="102">
        <f t="shared" si="1"/>
        <v>100</v>
      </c>
    </row>
    <row r="10" spans="1:7" s="33" customFormat="1" ht="12.75">
      <c r="A10" s="141" t="s">
        <v>165</v>
      </c>
      <c r="B10" s="140">
        <f>B11+B13</f>
        <v>609115.06000000006</v>
      </c>
      <c r="C10" s="140">
        <f t="shared" ref="C10:E10" si="2">C11+C13</f>
        <v>1981849</v>
      </c>
      <c r="D10" s="140">
        <f t="shared" si="2"/>
        <v>1981849</v>
      </c>
      <c r="E10" s="140">
        <f t="shared" si="2"/>
        <v>795988.09</v>
      </c>
      <c r="F10" s="140">
        <f>E10/B10*100</f>
        <v>130.67943025411321</v>
      </c>
      <c r="G10" s="140">
        <f>E10/D10*100</f>
        <v>40.163912084119424</v>
      </c>
    </row>
    <row r="11" spans="1:7" s="33" customFormat="1" ht="12.75">
      <c r="A11" s="64" t="s">
        <v>164</v>
      </c>
      <c r="B11" s="72">
        <f>B12</f>
        <v>0</v>
      </c>
      <c r="C11" s="72">
        <f t="shared" ref="C11:E11" si="3">C12</f>
        <v>344392</v>
      </c>
      <c r="D11" s="72">
        <f t="shared" si="3"/>
        <v>344392</v>
      </c>
      <c r="E11" s="72">
        <f t="shared" si="3"/>
        <v>0</v>
      </c>
      <c r="F11" s="72">
        <v>0</v>
      </c>
      <c r="G11" s="72">
        <f t="shared" ref="G11:G15" si="4">E11/D11*100</f>
        <v>0</v>
      </c>
    </row>
    <row r="12" spans="1:7" ht="12.75">
      <c r="A12" s="70" t="s">
        <v>166</v>
      </c>
      <c r="B12" s="73">
        <v>0</v>
      </c>
      <c r="C12" s="73">
        <v>344392</v>
      </c>
      <c r="D12" s="73">
        <v>344392</v>
      </c>
      <c r="E12" s="73">
        <v>0</v>
      </c>
      <c r="F12" s="73">
        <v>0</v>
      </c>
      <c r="G12" s="73">
        <f t="shared" si="4"/>
        <v>0</v>
      </c>
    </row>
    <row r="13" spans="1:7" s="33" customFormat="1" ht="12.75">
      <c r="A13" s="64" t="s">
        <v>167</v>
      </c>
      <c r="B13" s="72">
        <f>B14+B15</f>
        <v>609115.06000000006</v>
      </c>
      <c r="C13" s="72">
        <f t="shared" ref="C13:E13" si="5">C14+C15</f>
        <v>1637457</v>
      </c>
      <c r="D13" s="72">
        <f t="shared" si="5"/>
        <v>1637457</v>
      </c>
      <c r="E13" s="72">
        <f t="shared" si="5"/>
        <v>795988.09</v>
      </c>
      <c r="F13" s="72">
        <f t="shared" ref="F13:F14" si="6">E13/B13*100</f>
        <v>130.67943025411321</v>
      </c>
      <c r="G13" s="72">
        <f t="shared" si="4"/>
        <v>48.611236203454503</v>
      </c>
    </row>
    <row r="14" spans="1:7" ht="12.75">
      <c r="A14" s="71" t="s">
        <v>168</v>
      </c>
      <c r="B14" s="73">
        <v>243714.82</v>
      </c>
      <c r="C14" s="73">
        <v>1153166</v>
      </c>
      <c r="D14" s="73">
        <v>1153166</v>
      </c>
      <c r="E14" s="73">
        <v>430587.85</v>
      </c>
      <c r="F14" s="73">
        <f t="shared" si="6"/>
        <v>176.67692510451354</v>
      </c>
      <c r="G14" s="73">
        <f t="shared" si="4"/>
        <v>37.339624130437421</v>
      </c>
    </row>
    <row r="15" spans="1:7" ht="12.75">
      <c r="A15" s="71" t="s">
        <v>169</v>
      </c>
      <c r="B15" s="73">
        <v>365400.24</v>
      </c>
      <c r="C15" s="73">
        <v>484291</v>
      </c>
      <c r="D15" s="73">
        <v>484291</v>
      </c>
      <c r="E15" s="73">
        <v>365400.24</v>
      </c>
      <c r="F15" s="73">
        <f>E15/B15*100</f>
        <v>100</v>
      </c>
      <c r="G15" s="73">
        <f t="shared" si="4"/>
        <v>75.450553489534173</v>
      </c>
    </row>
  </sheetData>
  <mergeCells count="2">
    <mergeCell ref="A4:G4"/>
    <mergeCell ref="A2:G2"/>
  </mergeCells>
  <pageMargins left="0.75" right="0.75" top="1" bottom="1" header="0.5" footer="0.5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32"/>
  <sheetViews>
    <sheetView zoomScaleNormal="100" workbookViewId="0">
      <selection activeCell="F144" sqref="F144"/>
    </sheetView>
  </sheetViews>
  <sheetFormatPr defaultRowHeight="12.75"/>
  <cols>
    <col min="1" max="1" width="6.5703125" style="17" customWidth="1"/>
    <col min="2" max="2" width="7.7109375" style="17" customWidth="1"/>
    <col min="3" max="3" width="5.140625" style="17" customWidth="1"/>
    <col min="4" max="4" width="5.140625" style="13" customWidth="1"/>
    <col min="5" max="5" width="36.5703125" style="18" bestFit="1" customWidth="1"/>
    <col min="6" max="8" width="18" style="18" customWidth="1"/>
    <col min="9" max="9" width="13.28515625" style="79" customWidth="1"/>
    <col min="10" max="10" width="13.42578125" style="19" bestFit="1" customWidth="1"/>
    <col min="11" max="30" width="9.140625" style="62"/>
    <col min="31" max="16384" width="9.140625" style="1"/>
  </cols>
  <sheetData>
    <row r="1" spans="1:30" s="3" customFormat="1">
      <c r="A1" s="17"/>
      <c r="B1" s="17"/>
      <c r="C1" s="17"/>
      <c r="D1" s="13"/>
      <c r="E1" s="18"/>
      <c r="F1" s="18"/>
      <c r="G1" s="18"/>
      <c r="H1" s="18"/>
      <c r="I1" s="79"/>
      <c r="J1" s="19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</row>
    <row r="2" spans="1:30" s="3" customFormat="1" ht="18">
      <c r="A2" s="17"/>
      <c r="B2" s="17"/>
      <c r="C2" s="17"/>
      <c r="D2" s="190" t="s">
        <v>171</v>
      </c>
      <c r="E2" s="190"/>
      <c r="F2" s="190"/>
      <c r="G2" s="190"/>
      <c r="H2" s="190"/>
      <c r="I2" s="190"/>
      <c r="J2" s="19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</row>
    <row r="3" spans="1:30" s="3" customFormat="1" ht="18">
      <c r="A3" s="17"/>
      <c r="B3" s="17"/>
      <c r="C3" s="17"/>
      <c r="D3" s="88"/>
      <c r="E3" s="89"/>
      <c r="F3" s="89"/>
      <c r="G3" s="89"/>
      <c r="H3" s="89"/>
      <c r="I3" s="90"/>
      <c r="J3" s="19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</row>
    <row r="4" spans="1:30" s="3" customFormat="1" ht="18">
      <c r="A4" s="17"/>
      <c r="B4" s="17"/>
      <c r="C4" s="17"/>
      <c r="D4" s="190" t="s">
        <v>172</v>
      </c>
      <c r="E4" s="190"/>
      <c r="F4" s="190"/>
      <c r="G4" s="190"/>
      <c r="H4" s="190"/>
      <c r="I4" s="190"/>
      <c r="J4" s="19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</row>
    <row r="5" spans="1:30" s="3" customFormat="1" ht="18">
      <c r="A5" s="17"/>
      <c r="B5" s="17"/>
      <c r="C5" s="17"/>
      <c r="D5" s="88"/>
      <c r="E5" s="89"/>
      <c r="F5" s="89"/>
      <c r="G5" s="89"/>
      <c r="H5" s="89"/>
      <c r="I5" s="90"/>
      <c r="J5" s="19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</row>
    <row r="6" spans="1:30" s="75" customFormat="1" ht="28.5" customHeight="1">
      <c r="A6" s="194" t="s">
        <v>25</v>
      </c>
      <c r="B6" s="195"/>
      <c r="C6" s="195"/>
      <c r="D6" s="195"/>
      <c r="E6" s="196"/>
      <c r="F6" s="91" t="s">
        <v>239</v>
      </c>
      <c r="G6" s="91" t="s">
        <v>215</v>
      </c>
      <c r="H6" s="91" t="s">
        <v>240</v>
      </c>
      <c r="I6" s="91" t="s">
        <v>128</v>
      </c>
      <c r="J6" s="83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</row>
    <row r="7" spans="1:30" s="75" customFormat="1">
      <c r="A7" s="191">
        <v>1</v>
      </c>
      <c r="B7" s="192"/>
      <c r="C7" s="192"/>
      <c r="D7" s="192"/>
      <c r="E7" s="193"/>
      <c r="F7" s="91">
        <v>2</v>
      </c>
      <c r="G7" s="91">
        <v>3</v>
      </c>
      <c r="H7" s="91">
        <v>4</v>
      </c>
      <c r="I7" s="91" t="s">
        <v>199</v>
      </c>
      <c r="J7" s="83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</row>
    <row r="8" spans="1:30" s="75" customFormat="1">
      <c r="A8" s="197" t="s">
        <v>247</v>
      </c>
      <c r="B8" s="198"/>
      <c r="C8" s="198"/>
      <c r="D8" s="198"/>
      <c r="E8" s="199"/>
      <c r="F8" s="137">
        <f>F9</f>
        <v>42590580</v>
      </c>
      <c r="G8" s="137">
        <f t="shared" ref="G8:H8" si="0">G9</f>
        <v>42590580</v>
      </c>
      <c r="H8" s="137">
        <f t="shared" si="0"/>
        <v>27918378.420000002</v>
      </c>
      <c r="I8" s="137">
        <v>65.55</v>
      </c>
      <c r="J8" s="83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</row>
    <row r="9" spans="1:30" s="75" customFormat="1" ht="26.25" customHeight="1">
      <c r="A9" s="200" t="s">
        <v>248</v>
      </c>
      <c r="B9" s="201"/>
      <c r="C9" s="201"/>
      <c r="D9" s="201"/>
      <c r="E9" s="202"/>
      <c r="F9" s="138">
        <f>F11</f>
        <v>42590580</v>
      </c>
      <c r="G9" s="138">
        <f t="shared" ref="G9:H9" si="1">G11</f>
        <v>42590580</v>
      </c>
      <c r="H9" s="138">
        <f t="shared" si="1"/>
        <v>27918378.420000002</v>
      </c>
      <c r="I9" s="138">
        <v>65.55</v>
      </c>
      <c r="J9" s="83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</row>
    <row r="10" spans="1:30" s="75" customFormat="1">
      <c r="A10" s="203" t="s">
        <v>249</v>
      </c>
      <c r="B10" s="204"/>
      <c r="C10" s="204"/>
      <c r="D10" s="204"/>
      <c r="E10" s="205"/>
      <c r="F10" s="138">
        <f>SUM(F12:F21)</f>
        <v>42590580</v>
      </c>
      <c r="G10" s="138">
        <f t="shared" ref="G10:H10" si="2">SUM(G12:G21)</f>
        <v>42590580</v>
      </c>
      <c r="H10" s="138">
        <f t="shared" si="2"/>
        <v>27918378.419999998</v>
      </c>
      <c r="I10" s="138">
        <v>65.55</v>
      </c>
      <c r="J10" s="83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</row>
    <row r="11" spans="1:30" s="75" customFormat="1" ht="38.25">
      <c r="A11" s="209">
        <v>40746</v>
      </c>
      <c r="B11" s="210"/>
      <c r="C11" s="210"/>
      <c r="D11" s="211"/>
      <c r="E11" s="133" t="s">
        <v>191</v>
      </c>
      <c r="F11" s="134">
        <f>F22+F41</f>
        <v>42590580</v>
      </c>
      <c r="G11" s="134">
        <f>G22+G41</f>
        <v>42590580</v>
      </c>
      <c r="H11" s="134">
        <f>H22+H41</f>
        <v>27918378.420000002</v>
      </c>
      <c r="I11" s="134">
        <f>H11/G11*100</f>
        <v>65.550594568094638</v>
      </c>
      <c r="J11" s="83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</row>
    <row r="12" spans="1:30" s="121" customFormat="1" ht="15.75" customHeight="1">
      <c r="A12" s="117"/>
      <c r="B12" s="189" t="s">
        <v>173</v>
      </c>
      <c r="C12" s="189"/>
      <c r="D12" s="189"/>
      <c r="E12" s="125" t="s">
        <v>182</v>
      </c>
      <c r="F12" s="124">
        <f>F24+F152</f>
        <v>1100000</v>
      </c>
      <c r="G12" s="124">
        <f>G24+G152</f>
        <v>1100000</v>
      </c>
      <c r="H12" s="124">
        <f>H24+H152</f>
        <v>0</v>
      </c>
      <c r="I12" s="124">
        <f>H12/G12*100</f>
        <v>0</v>
      </c>
      <c r="J12" s="119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</row>
    <row r="13" spans="1:30" s="121" customFormat="1" ht="15.75" customHeight="1">
      <c r="A13" s="117"/>
      <c r="B13" s="189" t="s">
        <v>174</v>
      </c>
      <c r="C13" s="189"/>
      <c r="D13" s="189"/>
      <c r="E13" s="125" t="s">
        <v>183</v>
      </c>
      <c r="F13" s="124">
        <f>F26+F43+F111+F129+F143+F154</f>
        <v>8074841</v>
      </c>
      <c r="G13" s="124">
        <f>G26+G43+G111+G129+G143+G154</f>
        <v>8074841</v>
      </c>
      <c r="H13" s="124">
        <f>H26+H43+H111+H129+H143+H154</f>
        <v>1745789.7400000002</v>
      </c>
      <c r="I13" s="124">
        <f t="shared" ref="I13:I21" si="3">H13/G13*100</f>
        <v>21.620112891386967</v>
      </c>
      <c r="J13" s="119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</row>
    <row r="14" spans="1:30" s="121" customFormat="1" ht="15.75" customHeight="1">
      <c r="A14" s="117"/>
      <c r="B14" s="189" t="s">
        <v>175</v>
      </c>
      <c r="C14" s="189"/>
      <c r="D14" s="189"/>
      <c r="E14" s="125" t="s">
        <v>184</v>
      </c>
      <c r="F14" s="124">
        <f>F59+F133+F145+F157</f>
        <v>24243235</v>
      </c>
      <c r="G14" s="124">
        <f>G59+G133+G145+G157</f>
        <v>24243235</v>
      </c>
      <c r="H14" s="124">
        <f>H59+H133+H145+H157</f>
        <v>10981465.24</v>
      </c>
      <c r="I14" s="124">
        <f t="shared" si="3"/>
        <v>45.297029212479281</v>
      </c>
      <c r="J14" s="119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</row>
    <row r="15" spans="1:30" s="121" customFormat="1" ht="15.75" customHeight="1">
      <c r="A15" s="117"/>
      <c r="B15" s="189" t="s">
        <v>176</v>
      </c>
      <c r="C15" s="189"/>
      <c r="D15" s="189"/>
      <c r="E15" s="125" t="s">
        <v>185</v>
      </c>
      <c r="F15" s="124">
        <f>F120+F162</f>
        <v>718632</v>
      </c>
      <c r="G15" s="124">
        <f>G120+G162</f>
        <v>718632</v>
      </c>
      <c r="H15" s="124">
        <f>H120+H162+H149</f>
        <v>387250.52999999997</v>
      </c>
      <c r="I15" s="124">
        <f t="shared" si="3"/>
        <v>53.887181478141798</v>
      </c>
      <c r="J15" s="119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</row>
    <row r="16" spans="1:30" s="121" customFormat="1" ht="15.75" customHeight="1">
      <c r="A16" s="117"/>
      <c r="B16" s="189" t="s">
        <v>177</v>
      </c>
      <c r="C16" s="189"/>
      <c r="D16" s="189"/>
      <c r="E16" s="125" t="s">
        <v>186</v>
      </c>
      <c r="F16" s="124">
        <f>F28+F95+F139+F149</f>
        <v>848772</v>
      </c>
      <c r="G16" s="124">
        <f t="shared" ref="G16:H16" si="4">G28+G95+G139+G149</f>
        <v>848772</v>
      </c>
      <c r="H16" s="124">
        <f t="shared" si="4"/>
        <v>8160005.9299999997</v>
      </c>
      <c r="I16" s="124">
        <f t="shared" si="3"/>
        <v>961.38962289048175</v>
      </c>
      <c r="J16" s="119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</row>
    <row r="17" spans="1:30" s="121" customFormat="1" ht="15.75" customHeight="1">
      <c r="A17" s="117"/>
      <c r="B17" s="189" t="s">
        <v>232</v>
      </c>
      <c r="C17" s="189"/>
      <c r="D17" s="189"/>
      <c r="E17" s="125" t="s">
        <v>234</v>
      </c>
      <c r="F17" s="124">
        <f>F101</f>
        <v>0</v>
      </c>
      <c r="G17" s="124">
        <f t="shared" ref="G17:H17" si="5">G101</f>
        <v>0</v>
      </c>
      <c r="H17" s="124">
        <f t="shared" si="5"/>
        <v>4503.8500000000004</v>
      </c>
      <c r="I17" s="124">
        <v>0</v>
      </c>
      <c r="J17" s="119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</row>
    <row r="18" spans="1:30" s="121" customFormat="1" ht="15.75" customHeight="1">
      <c r="A18" s="117"/>
      <c r="B18" s="189" t="s">
        <v>233</v>
      </c>
      <c r="C18" s="189"/>
      <c r="D18" s="189"/>
      <c r="E18" s="125" t="s">
        <v>235</v>
      </c>
      <c r="F18" s="124">
        <f>F34</f>
        <v>2525100</v>
      </c>
      <c r="G18" s="124">
        <f t="shared" ref="G18:H18" si="6">G34</f>
        <v>2525100</v>
      </c>
      <c r="H18" s="124">
        <f t="shared" si="6"/>
        <v>1623319.82</v>
      </c>
      <c r="I18" s="124">
        <f t="shared" si="3"/>
        <v>64.287347827808802</v>
      </c>
      <c r="J18" s="119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</row>
    <row r="19" spans="1:30" s="121" customFormat="1" ht="15.75" customHeight="1">
      <c r="A19" s="117"/>
      <c r="B19" s="189" t="s">
        <v>178</v>
      </c>
      <c r="C19" s="189"/>
      <c r="D19" s="189"/>
      <c r="E19" s="125" t="s">
        <v>187</v>
      </c>
      <c r="F19" s="124">
        <f>F106+F122</f>
        <v>60000</v>
      </c>
      <c r="G19" s="124">
        <f>G106+G122</f>
        <v>60000</v>
      </c>
      <c r="H19" s="124">
        <f>H106+H122</f>
        <v>10819.4</v>
      </c>
      <c r="I19" s="124">
        <f t="shared" si="3"/>
        <v>18.032333333333334</v>
      </c>
      <c r="J19" s="119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</row>
    <row r="20" spans="1:30" s="121" customFormat="1" ht="39.75" customHeight="1">
      <c r="A20" s="117"/>
      <c r="B20" s="189" t="s">
        <v>179</v>
      </c>
      <c r="C20" s="189"/>
      <c r="D20" s="189"/>
      <c r="E20" s="125" t="s">
        <v>236</v>
      </c>
      <c r="F20" s="124">
        <f>F125</f>
        <v>20000</v>
      </c>
      <c r="G20" s="124">
        <f t="shared" ref="G20:H20" si="7">G125</f>
        <v>20000</v>
      </c>
      <c r="H20" s="124">
        <f t="shared" si="7"/>
        <v>5223.91</v>
      </c>
      <c r="I20" s="124">
        <f t="shared" si="3"/>
        <v>26.119549999999997</v>
      </c>
      <c r="J20" s="119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</row>
    <row r="21" spans="1:30" s="121" customFormat="1" ht="15.75" customHeight="1">
      <c r="A21" s="117"/>
      <c r="B21" s="189" t="s">
        <v>180</v>
      </c>
      <c r="C21" s="189"/>
      <c r="D21" s="189"/>
      <c r="E21" s="125" t="s">
        <v>188</v>
      </c>
      <c r="F21" s="124">
        <f>F38</f>
        <v>5000000</v>
      </c>
      <c r="G21" s="124">
        <f t="shared" ref="G21:H21" si="8">G38</f>
        <v>5000000</v>
      </c>
      <c r="H21" s="124">
        <f t="shared" si="8"/>
        <v>5000000</v>
      </c>
      <c r="I21" s="124">
        <f t="shared" si="3"/>
        <v>100</v>
      </c>
      <c r="J21" s="119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</row>
    <row r="22" spans="1:30" s="75" customFormat="1" ht="15" customHeight="1">
      <c r="A22" s="206" t="s">
        <v>181</v>
      </c>
      <c r="B22" s="207"/>
      <c r="C22" s="207"/>
      <c r="D22" s="208"/>
      <c r="E22" s="92" t="s">
        <v>190</v>
      </c>
      <c r="F22" s="122">
        <f>F23</f>
        <v>8533262</v>
      </c>
      <c r="G22" s="122">
        <f t="shared" ref="G22:H22" si="9">G23</f>
        <v>8533262</v>
      </c>
      <c r="H22" s="122">
        <f t="shared" si="9"/>
        <v>14631214.859999999</v>
      </c>
      <c r="I22" s="122">
        <f>H22/G22*100</f>
        <v>171.46098244727514</v>
      </c>
      <c r="J22" s="83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</row>
    <row r="23" spans="1:30" s="75" customFormat="1" ht="25.5">
      <c r="A23" s="178" t="s">
        <v>192</v>
      </c>
      <c r="B23" s="179"/>
      <c r="C23" s="179"/>
      <c r="D23" s="180"/>
      <c r="E23" s="93" t="s">
        <v>189</v>
      </c>
      <c r="F23" s="123">
        <f>F24+F26+F28+F34+F38</f>
        <v>8533262</v>
      </c>
      <c r="G23" s="123">
        <f>G24+G26+G28+G34+G38</f>
        <v>8533262</v>
      </c>
      <c r="H23" s="123">
        <f>H24+H26+H28+H34+H38</f>
        <v>14631214.859999999</v>
      </c>
      <c r="I23" s="123">
        <f>H23/G23*100</f>
        <v>171.46098244727514</v>
      </c>
      <c r="J23" s="83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</row>
    <row r="24" spans="1:30" s="121" customFormat="1">
      <c r="A24" s="117"/>
      <c r="B24" s="181" t="s">
        <v>173</v>
      </c>
      <c r="C24" s="182"/>
      <c r="D24" s="183"/>
      <c r="E24" s="118" t="s">
        <v>182</v>
      </c>
      <c r="F24" s="124">
        <f>F25</f>
        <v>1000000</v>
      </c>
      <c r="G24" s="124">
        <f>G25</f>
        <v>1000000</v>
      </c>
      <c r="H24" s="124">
        <v>0</v>
      </c>
      <c r="I24" s="124">
        <f>H24/G24*100</f>
        <v>0</v>
      </c>
      <c r="J24" s="119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</row>
    <row r="25" spans="1:30" s="75" customFormat="1" ht="25.5">
      <c r="A25" s="81"/>
      <c r="B25" s="81"/>
      <c r="C25" s="184">
        <v>42</v>
      </c>
      <c r="D25" s="185"/>
      <c r="E25" s="28" t="s">
        <v>115</v>
      </c>
      <c r="F25" s="107">
        <v>1000000</v>
      </c>
      <c r="G25" s="107">
        <v>1000000</v>
      </c>
      <c r="H25" s="107">
        <v>0</v>
      </c>
      <c r="I25" s="107">
        <f t="shared" ref="I25:I65" si="10">H25/G25*100</f>
        <v>0</v>
      </c>
      <c r="J25" s="83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</row>
    <row r="26" spans="1:30" s="121" customFormat="1">
      <c r="A26" s="117"/>
      <c r="B26" s="186" t="s">
        <v>174</v>
      </c>
      <c r="C26" s="186"/>
      <c r="D26" s="186"/>
      <c r="E26" s="118" t="s">
        <v>183</v>
      </c>
      <c r="F26" s="124">
        <f>F27</f>
        <v>8162</v>
      </c>
      <c r="G26" s="124">
        <f>G27</f>
        <v>8162</v>
      </c>
      <c r="H26" s="124">
        <f>H27</f>
        <v>0</v>
      </c>
      <c r="I26" s="124">
        <f t="shared" si="10"/>
        <v>0</v>
      </c>
      <c r="J26" s="119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</row>
    <row r="27" spans="1:30" s="75" customFormat="1" ht="25.5">
      <c r="A27" s="81"/>
      <c r="B27" s="81"/>
      <c r="C27" s="184">
        <v>42</v>
      </c>
      <c r="D27" s="185"/>
      <c r="E27" s="28" t="s">
        <v>115</v>
      </c>
      <c r="F27" s="107">
        <v>8162</v>
      </c>
      <c r="G27" s="107">
        <v>8162</v>
      </c>
      <c r="H27" s="107">
        <v>0</v>
      </c>
      <c r="I27" s="107">
        <f t="shared" si="10"/>
        <v>0</v>
      </c>
      <c r="J27" s="83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</row>
    <row r="28" spans="1:30" s="121" customFormat="1">
      <c r="A28" s="117"/>
      <c r="B28" s="186" t="s">
        <v>177</v>
      </c>
      <c r="C28" s="186"/>
      <c r="D28" s="186"/>
      <c r="E28" s="118" t="s">
        <v>186</v>
      </c>
      <c r="F28" s="124">
        <v>0</v>
      </c>
      <c r="G28" s="124">
        <v>0</v>
      </c>
      <c r="H28" s="124">
        <f>H29+H32</f>
        <v>8007895.04</v>
      </c>
      <c r="I28" s="124">
        <v>0</v>
      </c>
      <c r="J28" s="119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</row>
    <row r="29" spans="1:30" s="113" customFormat="1" ht="25.5">
      <c r="A29" s="110"/>
      <c r="B29" s="110"/>
      <c r="C29" s="184">
        <v>42</v>
      </c>
      <c r="D29" s="185"/>
      <c r="E29" s="28" t="s">
        <v>115</v>
      </c>
      <c r="F29" s="107">
        <v>0</v>
      </c>
      <c r="G29" s="107">
        <v>0</v>
      </c>
      <c r="H29" s="107">
        <f>H30+H31</f>
        <v>958357.33000000007</v>
      </c>
      <c r="I29" s="107">
        <v>0</v>
      </c>
      <c r="J29" s="111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</row>
    <row r="30" spans="1:30" s="75" customFormat="1">
      <c r="A30" s="81"/>
      <c r="B30" s="81"/>
      <c r="C30" s="81"/>
      <c r="D30" s="81">
        <v>4221</v>
      </c>
      <c r="E30" s="11" t="s">
        <v>117</v>
      </c>
      <c r="F30" s="108">
        <v>0</v>
      </c>
      <c r="G30" s="108">
        <v>0</v>
      </c>
      <c r="H30" s="108">
        <v>406772.33</v>
      </c>
      <c r="I30" s="108">
        <v>0</v>
      </c>
      <c r="J30" s="83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</row>
    <row r="31" spans="1:30" s="75" customFormat="1" ht="25.5">
      <c r="A31" s="81"/>
      <c r="B31" s="81"/>
      <c r="C31" s="81"/>
      <c r="D31" s="81">
        <v>4227</v>
      </c>
      <c r="E31" s="11" t="s">
        <v>121</v>
      </c>
      <c r="F31" s="108">
        <v>0</v>
      </c>
      <c r="G31" s="108">
        <v>0</v>
      </c>
      <c r="H31" s="108">
        <v>551585</v>
      </c>
      <c r="I31" s="108">
        <v>0</v>
      </c>
      <c r="J31" s="83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</row>
    <row r="32" spans="1:30" s="113" customFormat="1" ht="25.5">
      <c r="A32" s="110"/>
      <c r="B32" s="110"/>
      <c r="C32" s="184">
        <v>45</v>
      </c>
      <c r="D32" s="185"/>
      <c r="E32" s="28" t="s">
        <v>124</v>
      </c>
      <c r="F32" s="107">
        <v>0</v>
      </c>
      <c r="G32" s="107">
        <v>0</v>
      </c>
      <c r="H32" s="107">
        <f>H33</f>
        <v>7049537.71</v>
      </c>
      <c r="I32" s="107">
        <v>0</v>
      </c>
      <c r="J32" s="111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</row>
    <row r="33" spans="1:30" s="75" customFormat="1" ht="25.5">
      <c r="A33" s="81"/>
      <c r="B33" s="81"/>
      <c r="C33" s="81"/>
      <c r="D33" s="81">
        <v>4511</v>
      </c>
      <c r="E33" s="11" t="s">
        <v>125</v>
      </c>
      <c r="F33" s="108">
        <v>0</v>
      </c>
      <c r="G33" s="108">
        <v>0</v>
      </c>
      <c r="H33" s="108">
        <v>7049537.71</v>
      </c>
      <c r="I33" s="108">
        <v>0</v>
      </c>
      <c r="J33" s="83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</row>
    <row r="34" spans="1:30" s="121" customFormat="1">
      <c r="A34" s="117"/>
      <c r="B34" s="186" t="s">
        <v>233</v>
      </c>
      <c r="C34" s="186"/>
      <c r="D34" s="186"/>
      <c r="E34" s="118" t="s">
        <v>235</v>
      </c>
      <c r="F34" s="124">
        <f>F35+F36</f>
        <v>2525100</v>
      </c>
      <c r="G34" s="124">
        <f t="shared" ref="G34" si="11">G35+G36</f>
        <v>2525100</v>
      </c>
      <c r="H34" s="124">
        <f>H35+H36</f>
        <v>1623319.82</v>
      </c>
      <c r="I34" s="124">
        <f t="shared" si="10"/>
        <v>64.287347827808802</v>
      </c>
      <c r="J34" s="119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</row>
    <row r="35" spans="1:30" s="113" customFormat="1" ht="25.5">
      <c r="A35" s="110"/>
      <c r="B35" s="110"/>
      <c r="C35" s="184">
        <v>42</v>
      </c>
      <c r="D35" s="185"/>
      <c r="E35" s="28" t="s">
        <v>115</v>
      </c>
      <c r="F35" s="107">
        <v>2139838</v>
      </c>
      <c r="G35" s="107">
        <v>2139838</v>
      </c>
      <c r="H35" s="107">
        <v>0</v>
      </c>
      <c r="I35" s="107">
        <f t="shared" si="10"/>
        <v>0</v>
      </c>
      <c r="J35" s="111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</row>
    <row r="36" spans="1:30" s="113" customFormat="1" ht="25.5">
      <c r="A36" s="110"/>
      <c r="B36" s="114"/>
      <c r="C36" s="184">
        <v>45</v>
      </c>
      <c r="D36" s="185"/>
      <c r="E36" s="28" t="s">
        <v>124</v>
      </c>
      <c r="F36" s="107">
        <v>385262</v>
      </c>
      <c r="G36" s="107">
        <v>385262</v>
      </c>
      <c r="H36" s="107">
        <f>H37</f>
        <v>1623319.82</v>
      </c>
      <c r="I36" s="107">
        <f t="shared" si="10"/>
        <v>421.35477155805665</v>
      </c>
      <c r="J36" s="111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</row>
    <row r="37" spans="1:30" s="75" customFormat="1" ht="25.5">
      <c r="A37" s="81"/>
      <c r="B37" s="81"/>
      <c r="C37" s="109"/>
      <c r="D37" s="109">
        <v>4511</v>
      </c>
      <c r="E37" s="11" t="s">
        <v>125</v>
      </c>
      <c r="F37" s="108">
        <v>0</v>
      </c>
      <c r="G37" s="108">
        <v>0</v>
      </c>
      <c r="H37" s="108">
        <v>1623319.82</v>
      </c>
      <c r="I37" s="108">
        <v>0</v>
      </c>
      <c r="J37" s="83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</row>
    <row r="38" spans="1:30" s="121" customFormat="1">
      <c r="A38" s="117"/>
      <c r="B38" s="186" t="s">
        <v>180</v>
      </c>
      <c r="C38" s="186"/>
      <c r="D38" s="186"/>
      <c r="E38" s="118" t="s">
        <v>188</v>
      </c>
      <c r="F38" s="124">
        <v>5000000</v>
      </c>
      <c r="G38" s="124">
        <v>5000000</v>
      </c>
      <c r="H38" s="124">
        <f>H39</f>
        <v>5000000</v>
      </c>
      <c r="I38" s="124">
        <f t="shared" si="10"/>
        <v>100</v>
      </c>
      <c r="J38" s="119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</row>
    <row r="39" spans="1:30" s="113" customFormat="1" ht="25.5">
      <c r="A39" s="110"/>
      <c r="B39" s="110"/>
      <c r="C39" s="184">
        <v>45</v>
      </c>
      <c r="D39" s="185"/>
      <c r="E39" s="28" t="s">
        <v>124</v>
      </c>
      <c r="F39" s="107">
        <v>5000000</v>
      </c>
      <c r="G39" s="107">
        <v>5000000</v>
      </c>
      <c r="H39" s="107">
        <f>H40</f>
        <v>5000000</v>
      </c>
      <c r="I39" s="107">
        <f t="shared" si="10"/>
        <v>100</v>
      </c>
      <c r="J39" s="111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</row>
    <row r="40" spans="1:30" s="75" customFormat="1" ht="25.5">
      <c r="A40" s="81"/>
      <c r="B40" s="109"/>
      <c r="C40" s="109"/>
      <c r="D40" s="109">
        <v>4511</v>
      </c>
      <c r="E40" s="11" t="s">
        <v>237</v>
      </c>
      <c r="F40" s="108">
        <v>0</v>
      </c>
      <c r="G40" s="108">
        <v>0</v>
      </c>
      <c r="H40" s="108">
        <v>5000000</v>
      </c>
      <c r="I40" s="108">
        <v>0</v>
      </c>
      <c r="J40" s="83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</row>
    <row r="41" spans="1:30" s="75" customFormat="1" ht="15" customHeight="1">
      <c r="A41" s="212" t="s">
        <v>193</v>
      </c>
      <c r="B41" s="213"/>
      <c r="C41" s="213"/>
      <c r="D41" s="214"/>
      <c r="E41" s="92" t="s">
        <v>200</v>
      </c>
      <c r="F41" s="122">
        <f>F42+F110+F128+F142+F151</f>
        <v>34057318</v>
      </c>
      <c r="G41" s="122">
        <f t="shared" ref="G41:H41" si="12">G42+G110+G128+G142+G151</f>
        <v>34057318</v>
      </c>
      <c r="H41" s="122">
        <f t="shared" si="12"/>
        <v>13287163.560000001</v>
      </c>
      <c r="I41" s="122">
        <f t="shared" si="10"/>
        <v>39.014121898852991</v>
      </c>
      <c r="J41" s="83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</row>
    <row r="42" spans="1:30" s="75" customFormat="1" ht="25.5">
      <c r="A42" s="178" t="s">
        <v>194</v>
      </c>
      <c r="B42" s="179"/>
      <c r="C42" s="179"/>
      <c r="D42" s="180"/>
      <c r="E42" s="93" t="s">
        <v>201</v>
      </c>
      <c r="F42" s="123">
        <f>F43+F59+F95+F101+F106</f>
        <v>28877500</v>
      </c>
      <c r="G42" s="123">
        <f t="shared" ref="G42:H42" si="13">G43+G59+G95+G101+G106</f>
        <v>28877500</v>
      </c>
      <c r="H42" s="123">
        <f t="shared" si="13"/>
        <v>11953871.48</v>
      </c>
      <c r="I42" s="123">
        <f t="shared" si="10"/>
        <v>41.395105116440135</v>
      </c>
      <c r="J42" s="83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</row>
    <row r="43" spans="1:30" s="121" customFormat="1" ht="15" customHeight="1">
      <c r="A43" s="117"/>
      <c r="B43" s="181" t="s">
        <v>174</v>
      </c>
      <c r="C43" s="182"/>
      <c r="D43" s="183"/>
      <c r="E43" s="118" t="s">
        <v>183</v>
      </c>
      <c r="F43" s="124">
        <f>F44+F49+F56+F57+F58</f>
        <v>6377823</v>
      </c>
      <c r="G43" s="124">
        <f>G44+G49+G56+G57+G58</f>
        <v>6377823</v>
      </c>
      <c r="H43" s="124">
        <f>H44+H49+H56+H57+H58</f>
        <v>1692869.7200000002</v>
      </c>
      <c r="I43" s="124">
        <f t="shared" si="10"/>
        <v>26.543065243422404</v>
      </c>
      <c r="J43" s="119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</row>
    <row r="44" spans="1:30" s="75" customFormat="1" ht="15" customHeight="1">
      <c r="A44" s="81"/>
      <c r="B44" s="81"/>
      <c r="C44" s="184">
        <v>31</v>
      </c>
      <c r="D44" s="185"/>
      <c r="E44" s="28" t="s">
        <v>60</v>
      </c>
      <c r="F44" s="107">
        <v>4655253</v>
      </c>
      <c r="G44" s="107">
        <v>4655253</v>
      </c>
      <c r="H44" s="107">
        <f>SUM(H45:H48)</f>
        <v>1440075.32</v>
      </c>
      <c r="I44" s="107">
        <f t="shared" si="10"/>
        <v>30.934415809409288</v>
      </c>
      <c r="J44" s="83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</row>
    <row r="45" spans="1:30" s="75" customFormat="1" ht="15" customHeight="1">
      <c r="A45" s="81"/>
      <c r="B45" s="81"/>
      <c r="C45" s="81"/>
      <c r="D45" s="81">
        <v>3111</v>
      </c>
      <c r="E45" s="11" t="s">
        <v>62</v>
      </c>
      <c r="F45" s="108">
        <v>0</v>
      </c>
      <c r="G45" s="108">
        <v>0</v>
      </c>
      <c r="H45" s="108">
        <v>1190505.6100000001</v>
      </c>
      <c r="I45" s="108">
        <v>0</v>
      </c>
      <c r="J45" s="83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</row>
    <row r="46" spans="1:30" s="75" customFormat="1" ht="15" customHeight="1">
      <c r="A46" s="81"/>
      <c r="B46" s="81"/>
      <c r="C46" s="81"/>
      <c r="D46" s="81">
        <v>3113</v>
      </c>
      <c r="E46" s="11" t="s">
        <v>63</v>
      </c>
      <c r="F46" s="108">
        <v>0</v>
      </c>
      <c r="G46" s="108">
        <v>0</v>
      </c>
      <c r="H46" s="108">
        <v>14334.92</v>
      </c>
      <c r="I46" s="108">
        <v>0</v>
      </c>
      <c r="J46" s="83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</row>
    <row r="47" spans="1:30" s="75" customFormat="1" ht="15" customHeight="1">
      <c r="A47" s="81"/>
      <c r="B47" s="81"/>
      <c r="C47" s="81"/>
      <c r="D47" s="81">
        <v>3121</v>
      </c>
      <c r="E47" s="11" t="s">
        <v>64</v>
      </c>
      <c r="F47" s="108">
        <v>0</v>
      </c>
      <c r="G47" s="108">
        <v>0</v>
      </c>
      <c r="H47" s="108">
        <v>37497.46</v>
      </c>
      <c r="I47" s="108">
        <v>0</v>
      </c>
      <c r="J47" s="83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</row>
    <row r="48" spans="1:30" s="75" customFormat="1" ht="25.5">
      <c r="A48" s="81"/>
      <c r="B48" s="81"/>
      <c r="C48" s="81"/>
      <c r="D48" s="81">
        <v>3132</v>
      </c>
      <c r="E48" s="11" t="s">
        <v>66</v>
      </c>
      <c r="F48" s="108">
        <v>0</v>
      </c>
      <c r="G48" s="108">
        <v>0</v>
      </c>
      <c r="H48" s="108">
        <v>197737.33</v>
      </c>
      <c r="I48" s="108">
        <v>0</v>
      </c>
      <c r="J48" s="83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</row>
    <row r="49" spans="1:30" s="75" customFormat="1" ht="15" customHeight="1">
      <c r="A49" s="81"/>
      <c r="B49" s="81"/>
      <c r="C49" s="184">
        <v>32</v>
      </c>
      <c r="D49" s="185"/>
      <c r="E49" s="28" t="s">
        <v>67</v>
      </c>
      <c r="F49" s="107">
        <v>1709360</v>
      </c>
      <c r="G49" s="107">
        <v>1709360</v>
      </c>
      <c r="H49" s="107">
        <f>SUM(H50:H55)</f>
        <v>252794.40000000002</v>
      </c>
      <c r="I49" s="107">
        <f t="shared" si="10"/>
        <v>14.78883324753124</v>
      </c>
      <c r="J49" s="83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</row>
    <row r="50" spans="1:30" s="75" customFormat="1" ht="15" customHeight="1">
      <c r="A50" s="81"/>
      <c r="B50" s="81"/>
      <c r="C50" s="81"/>
      <c r="D50" s="81">
        <v>3213</v>
      </c>
      <c r="E50" s="11" t="s">
        <v>71</v>
      </c>
      <c r="F50" s="108">
        <v>0</v>
      </c>
      <c r="G50" s="108">
        <v>0</v>
      </c>
      <c r="H50" s="108">
        <v>191.12</v>
      </c>
      <c r="I50" s="108">
        <v>0</v>
      </c>
      <c r="J50" s="83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</row>
    <row r="51" spans="1:30" s="75" customFormat="1" ht="15" customHeight="1">
      <c r="A51" s="81"/>
      <c r="B51" s="81"/>
      <c r="C51" s="81"/>
      <c r="D51" s="81">
        <v>3222</v>
      </c>
      <c r="E51" s="11" t="s">
        <v>75</v>
      </c>
      <c r="F51" s="108">
        <v>0</v>
      </c>
      <c r="G51" s="108">
        <v>0</v>
      </c>
      <c r="H51" s="108">
        <v>217175.72</v>
      </c>
      <c r="I51" s="108">
        <v>0</v>
      </c>
      <c r="J51" s="83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</row>
    <row r="52" spans="1:30" s="75" customFormat="1" ht="15" customHeight="1">
      <c r="A52" s="81"/>
      <c r="B52" s="81"/>
      <c r="C52" s="81"/>
      <c r="D52" s="81">
        <v>3225</v>
      </c>
      <c r="E52" s="11" t="s">
        <v>78</v>
      </c>
      <c r="F52" s="108">
        <v>0</v>
      </c>
      <c r="G52" s="108">
        <v>0</v>
      </c>
      <c r="H52" s="108">
        <v>15865.61</v>
      </c>
      <c r="I52" s="108">
        <v>0</v>
      </c>
      <c r="J52" s="83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</row>
    <row r="53" spans="1:30" s="75" customFormat="1" ht="15" customHeight="1">
      <c r="A53" s="81"/>
      <c r="B53" s="81"/>
      <c r="C53" s="81"/>
      <c r="D53" s="81">
        <v>3235</v>
      </c>
      <c r="E53" s="11" t="s">
        <v>85</v>
      </c>
      <c r="F53" s="108">
        <v>0</v>
      </c>
      <c r="G53" s="108">
        <v>0</v>
      </c>
      <c r="H53" s="108">
        <v>13865.46</v>
      </c>
      <c r="I53" s="108">
        <v>0</v>
      </c>
      <c r="J53" s="83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</row>
    <row r="54" spans="1:30" s="75" customFormat="1" ht="15" customHeight="1">
      <c r="A54" s="81"/>
      <c r="B54" s="81"/>
      <c r="C54" s="81"/>
      <c r="D54" s="81">
        <v>3293</v>
      </c>
      <c r="E54" s="11" t="s">
        <v>95</v>
      </c>
      <c r="F54" s="108">
        <v>0</v>
      </c>
      <c r="G54" s="108">
        <v>0</v>
      </c>
      <c r="H54" s="108">
        <v>1811.23</v>
      </c>
      <c r="I54" s="108">
        <v>0</v>
      </c>
      <c r="J54" s="83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</row>
    <row r="55" spans="1:30" s="75" customFormat="1" ht="15" customHeight="1">
      <c r="A55" s="81"/>
      <c r="B55" s="81"/>
      <c r="C55" s="81"/>
      <c r="D55" s="81">
        <v>3294</v>
      </c>
      <c r="E55" s="11" t="s">
        <v>96</v>
      </c>
      <c r="F55" s="108">
        <v>0</v>
      </c>
      <c r="G55" s="108">
        <v>0</v>
      </c>
      <c r="H55" s="108">
        <v>3885.26</v>
      </c>
      <c r="I55" s="108">
        <v>0</v>
      </c>
      <c r="J55" s="83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</row>
    <row r="56" spans="1:30" s="75" customFormat="1" ht="15" customHeight="1">
      <c r="A56" s="81"/>
      <c r="B56" s="81"/>
      <c r="C56" s="184">
        <v>34</v>
      </c>
      <c r="D56" s="185"/>
      <c r="E56" s="28" t="s">
        <v>99</v>
      </c>
      <c r="F56" s="107">
        <v>11546</v>
      </c>
      <c r="G56" s="107">
        <v>11546</v>
      </c>
      <c r="H56" s="107">
        <v>0</v>
      </c>
      <c r="I56" s="107">
        <f t="shared" si="10"/>
        <v>0</v>
      </c>
      <c r="J56" s="83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</row>
    <row r="57" spans="1:30" s="75" customFormat="1" ht="25.5">
      <c r="A57" s="81"/>
      <c r="B57" s="81"/>
      <c r="C57" s="184">
        <v>37</v>
      </c>
      <c r="D57" s="185"/>
      <c r="E57" s="28" t="s">
        <v>107</v>
      </c>
      <c r="F57" s="107">
        <v>1250</v>
      </c>
      <c r="G57" s="107">
        <v>1250</v>
      </c>
      <c r="H57" s="107">
        <v>0</v>
      </c>
      <c r="I57" s="107">
        <f t="shared" si="10"/>
        <v>0</v>
      </c>
      <c r="J57" s="83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</row>
    <row r="58" spans="1:30" s="75" customFormat="1" ht="15" customHeight="1">
      <c r="A58" s="81"/>
      <c r="B58" s="81"/>
      <c r="C58" s="184">
        <v>38</v>
      </c>
      <c r="D58" s="185"/>
      <c r="E58" s="28" t="s">
        <v>110</v>
      </c>
      <c r="F58" s="107">
        <v>414</v>
      </c>
      <c r="G58" s="107">
        <v>414</v>
      </c>
      <c r="H58" s="107">
        <v>0</v>
      </c>
      <c r="I58" s="107">
        <f t="shared" si="10"/>
        <v>0</v>
      </c>
      <c r="J58" s="83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</row>
    <row r="59" spans="1:30" s="121" customFormat="1" ht="15" customHeight="1">
      <c r="A59" s="117"/>
      <c r="B59" s="181" t="s">
        <v>175</v>
      </c>
      <c r="C59" s="182"/>
      <c r="D59" s="183"/>
      <c r="E59" s="118" t="s">
        <v>184</v>
      </c>
      <c r="F59" s="124">
        <f>F60+F65+F89+F92+F94</f>
        <v>21799905</v>
      </c>
      <c r="G59" s="124">
        <f t="shared" ref="G59" si="14">G60+G65+G89+G92+G94</f>
        <v>21799905</v>
      </c>
      <c r="H59" s="124">
        <f>H60+H65+H89+H92+H94</f>
        <v>10108942.619999999</v>
      </c>
      <c r="I59" s="124">
        <f t="shared" si="10"/>
        <v>46.37149849964942</v>
      </c>
      <c r="J59" s="119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</row>
    <row r="60" spans="1:30" s="75" customFormat="1" ht="15" customHeight="1">
      <c r="A60" s="81"/>
      <c r="B60" s="81"/>
      <c r="C60" s="184">
        <v>31</v>
      </c>
      <c r="D60" s="185"/>
      <c r="E60" s="28" t="s">
        <v>60</v>
      </c>
      <c r="F60" s="107">
        <v>15804975</v>
      </c>
      <c r="G60" s="107">
        <v>15804975</v>
      </c>
      <c r="H60" s="107">
        <f>SUM(H61:H64)</f>
        <v>7748343.3399999999</v>
      </c>
      <c r="I60" s="107">
        <f t="shared" si="10"/>
        <v>49.024711143168524</v>
      </c>
      <c r="J60" s="83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</row>
    <row r="61" spans="1:30" s="75" customFormat="1" ht="15" customHeight="1">
      <c r="A61" s="81"/>
      <c r="B61" s="81"/>
      <c r="C61" s="81"/>
      <c r="D61" s="81">
        <v>3111</v>
      </c>
      <c r="E61" s="11" t="s">
        <v>62</v>
      </c>
      <c r="F61" s="108">
        <v>0</v>
      </c>
      <c r="G61" s="108">
        <v>0</v>
      </c>
      <c r="H61" s="108">
        <v>6335832.46</v>
      </c>
      <c r="I61" s="108">
        <v>0</v>
      </c>
      <c r="J61" s="83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</row>
    <row r="62" spans="1:30" s="75" customFormat="1" ht="15" customHeight="1">
      <c r="A62" s="81"/>
      <c r="B62" s="81"/>
      <c r="C62" s="81"/>
      <c r="D62" s="81">
        <v>3113</v>
      </c>
      <c r="E62" s="11" t="s">
        <v>63</v>
      </c>
      <c r="F62" s="108">
        <v>0</v>
      </c>
      <c r="G62" s="108">
        <v>0</v>
      </c>
      <c r="H62" s="108">
        <v>93013.63</v>
      </c>
      <c r="I62" s="108">
        <v>0</v>
      </c>
      <c r="J62" s="83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</row>
    <row r="63" spans="1:30" s="75" customFormat="1" ht="15" customHeight="1">
      <c r="A63" s="81"/>
      <c r="B63" s="81"/>
      <c r="C63" s="81"/>
      <c r="D63" s="81">
        <v>3121</v>
      </c>
      <c r="E63" s="11" t="s">
        <v>64</v>
      </c>
      <c r="F63" s="108">
        <v>0</v>
      </c>
      <c r="G63" s="108">
        <v>0</v>
      </c>
      <c r="H63" s="108">
        <v>347753.35</v>
      </c>
      <c r="I63" s="108">
        <v>0</v>
      </c>
      <c r="J63" s="83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</row>
    <row r="64" spans="1:30" s="75" customFormat="1" ht="25.5">
      <c r="A64" s="81"/>
      <c r="B64" s="81"/>
      <c r="C64" s="81"/>
      <c r="D64" s="81">
        <v>3132</v>
      </c>
      <c r="E64" s="11" t="s">
        <v>66</v>
      </c>
      <c r="F64" s="108">
        <v>0</v>
      </c>
      <c r="G64" s="108">
        <v>0</v>
      </c>
      <c r="H64" s="108">
        <v>971743.9</v>
      </c>
      <c r="I64" s="108">
        <v>0</v>
      </c>
      <c r="J64" s="83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</row>
    <row r="65" spans="1:30" s="75" customFormat="1" ht="15" customHeight="1">
      <c r="A65" s="81"/>
      <c r="B65" s="81"/>
      <c r="C65" s="184">
        <v>32</v>
      </c>
      <c r="D65" s="185"/>
      <c r="E65" s="28" t="s">
        <v>67</v>
      </c>
      <c r="F65" s="107">
        <v>5953640</v>
      </c>
      <c r="G65" s="107">
        <v>5953640</v>
      </c>
      <c r="H65" s="107">
        <f>SUM(H66:H88)</f>
        <v>2343720.2000000002</v>
      </c>
      <c r="I65" s="107">
        <f t="shared" si="10"/>
        <v>39.366172627165909</v>
      </c>
      <c r="J65" s="83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</row>
    <row r="66" spans="1:30" s="75" customFormat="1" ht="15" customHeight="1">
      <c r="A66" s="81"/>
      <c r="B66" s="81"/>
      <c r="C66" s="81"/>
      <c r="D66" s="81">
        <v>3211</v>
      </c>
      <c r="E66" s="11" t="s">
        <v>69</v>
      </c>
      <c r="F66" s="108">
        <v>0</v>
      </c>
      <c r="G66" s="108">
        <v>0</v>
      </c>
      <c r="H66" s="108">
        <v>23646.94</v>
      </c>
      <c r="I66" s="108">
        <v>0</v>
      </c>
      <c r="J66" s="83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</row>
    <row r="67" spans="1:30" s="75" customFormat="1" ht="25.5">
      <c r="A67" s="81"/>
      <c r="B67" s="81"/>
      <c r="C67" s="81"/>
      <c r="D67" s="81">
        <v>3212</v>
      </c>
      <c r="E67" s="11" t="s">
        <v>70</v>
      </c>
      <c r="F67" s="108">
        <v>0</v>
      </c>
      <c r="G67" s="108">
        <v>0</v>
      </c>
      <c r="H67" s="108">
        <v>355511.83</v>
      </c>
      <c r="I67" s="108">
        <v>0</v>
      </c>
      <c r="J67" s="83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</row>
    <row r="68" spans="1:30" s="75" customFormat="1" ht="15" customHeight="1">
      <c r="A68" s="81"/>
      <c r="B68" s="81"/>
      <c r="C68" s="81"/>
      <c r="D68" s="81">
        <v>3213</v>
      </c>
      <c r="E68" s="11" t="s">
        <v>71</v>
      </c>
      <c r="F68" s="108">
        <v>0</v>
      </c>
      <c r="G68" s="108">
        <v>0</v>
      </c>
      <c r="H68" s="108">
        <v>18049.509999999998</v>
      </c>
      <c r="I68" s="108">
        <v>0</v>
      </c>
      <c r="J68" s="83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</row>
    <row r="69" spans="1:30" s="75" customFormat="1" ht="15" customHeight="1">
      <c r="A69" s="81"/>
      <c r="B69" s="81"/>
      <c r="C69" s="81"/>
      <c r="D69" s="81">
        <v>3221</v>
      </c>
      <c r="E69" s="11" t="s">
        <v>74</v>
      </c>
      <c r="F69" s="108">
        <v>0</v>
      </c>
      <c r="G69" s="108">
        <v>0</v>
      </c>
      <c r="H69" s="108">
        <v>71667.490000000005</v>
      </c>
      <c r="I69" s="108">
        <v>0</v>
      </c>
      <c r="J69" s="83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</row>
    <row r="70" spans="1:30" s="75" customFormat="1" ht="15" customHeight="1">
      <c r="A70" s="81"/>
      <c r="B70" s="81"/>
      <c r="C70" s="81"/>
      <c r="D70" s="81">
        <v>3222</v>
      </c>
      <c r="E70" s="11" t="s">
        <v>75</v>
      </c>
      <c r="F70" s="108">
        <v>0</v>
      </c>
      <c r="G70" s="108">
        <v>0</v>
      </c>
      <c r="H70" s="108">
        <v>355242.92</v>
      </c>
      <c r="I70" s="108">
        <v>0</v>
      </c>
      <c r="J70" s="83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</row>
    <row r="71" spans="1:30" s="75" customFormat="1" ht="15" customHeight="1">
      <c r="A71" s="81"/>
      <c r="B71" s="81"/>
      <c r="C71" s="81"/>
      <c r="D71" s="81">
        <v>3223</v>
      </c>
      <c r="E71" s="11" t="s">
        <v>76</v>
      </c>
      <c r="F71" s="108">
        <v>0</v>
      </c>
      <c r="G71" s="108">
        <v>0</v>
      </c>
      <c r="H71" s="108">
        <v>281820.08</v>
      </c>
      <c r="I71" s="108">
        <v>0</v>
      </c>
      <c r="J71" s="83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</row>
    <row r="72" spans="1:30" s="75" customFormat="1" ht="15" customHeight="1">
      <c r="A72" s="81"/>
      <c r="B72" s="81"/>
      <c r="C72" s="81"/>
      <c r="D72" s="81">
        <v>3225</v>
      </c>
      <c r="E72" s="11" t="s">
        <v>78</v>
      </c>
      <c r="F72" s="108">
        <v>0</v>
      </c>
      <c r="G72" s="108">
        <v>0</v>
      </c>
      <c r="H72" s="108">
        <v>13361.82</v>
      </c>
      <c r="I72" s="108">
        <v>0</v>
      </c>
      <c r="J72" s="83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</row>
    <row r="73" spans="1:30" s="75" customFormat="1" ht="15" customHeight="1">
      <c r="A73" s="81"/>
      <c r="B73" s="81"/>
      <c r="C73" s="81"/>
      <c r="D73" s="81">
        <v>3231</v>
      </c>
      <c r="E73" s="11" t="s">
        <v>81</v>
      </c>
      <c r="F73" s="108">
        <v>0</v>
      </c>
      <c r="G73" s="108">
        <v>0</v>
      </c>
      <c r="H73" s="108">
        <v>25073.93</v>
      </c>
      <c r="I73" s="108">
        <v>0</v>
      </c>
      <c r="J73" s="83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</row>
    <row r="74" spans="1:30" s="75" customFormat="1" ht="15" customHeight="1">
      <c r="A74" s="81"/>
      <c r="B74" s="81"/>
      <c r="C74" s="81"/>
      <c r="D74" s="81">
        <v>3233</v>
      </c>
      <c r="E74" s="11" t="s">
        <v>83</v>
      </c>
      <c r="F74" s="108">
        <v>0</v>
      </c>
      <c r="G74" s="108">
        <v>0</v>
      </c>
      <c r="H74" s="108">
        <v>16868.84</v>
      </c>
      <c r="I74" s="108">
        <v>0</v>
      </c>
      <c r="J74" s="83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</row>
    <row r="75" spans="1:30" s="75" customFormat="1" ht="15" customHeight="1">
      <c r="A75" s="81"/>
      <c r="B75" s="81"/>
      <c r="C75" s="81"/>
      <c r="D75" s="81">
        <v>3234</v>
      </c>
      <c r="E75" s="11" t="s">
        <v>84</v>
      </c>
      <c r="F75" s="108">
        <v>0</v>
      </c>
      <c r="G75" s="108">
        <v>0</v>
      </c>
      <c r="H75" s="108">
        <v>501210.39</v>
      </c>
      <c r="I75" s="108">
        <v>0</v>
      </c>
      <c r="J75" s="83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</row>
    <row r="76" spans="1:30" s="75" customFormat="1" ht="15" customHeight="1">
      <c r="A76" s="81"/>
      <c r="B76" s="81"/>
      <c r="C76" s="81"/>
      <c r="D76" s="81">
        <v>3235</v>
      </c>
      <c r="E76" s="11" t="s">
        <v>85</v>
      </c>
      <c r="F76" s="108">
        <v>0</v>
      </c>
      <c r="G76" s="108">
        <v>0</v>
      </c>
      <c r="H76" s="108">
        <v>2437.6799999999998</v>
      </c>
      <c r="I76" s="108">
        <v>0</v>
      </c>
      <c r="J76" s="83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</row>
    <row r="77" spans="1:30" s="75" customFormat="1" ht="15" customHeight="1">
      <c r="A77" s="81"/>
      <c r="B77" s="81"/>
      <c r="C77" s="81"/>
      <c r="D77" s="81">
        <v>3236</v>
      </c>
      <c r="E77" s="11" t="s">
        <v>86</v>
      </c>
      <c r="F77" s="108">
        <v>0</v>
      </c>
      <c r="G77" s="108">
        <v>0</v>
      </c>
      <c r="H77" s="108">
        <v>8449.07</v>
      </c>
      <c r="I77" s="108">
        <v>0</v>
      </c>
      <c r="J77" s="83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</row>
    <row r="78" spans="1:30" s="75" customFormat="1" ht="15" customHeight="1">
      <c r="A78" s="81"/>
      <c r="B78" s="81"/>
      <c r="C78" s="81"/>
      <c r="D78" s="81">
        <v>3237</v>
      </c>
      <c r="E78" s="11" t="s">
        <v>87</v>
      </c>
      <c r="F78" s="108">
        <v>0</v>
      </c>
      <c r="G78" s="108">
        <v>0</v>
      </c>
      <c r="H78" s="108">
        <v>74057.69</v>
      </c>
      <c r="I78" s="108">
        <v>0</v>
      </c>
      <c r="J78" s="83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</row>
    <row r="79" spans="1:30" s="75" customFormat="1" ht="15" customHeight="1">
      <c r="A79" s="81"/>
      <c r="B79" s="81"/>
      <c r="C79" s="81"/>
      <c r="D79" s="81">
        <v>3238</v>
      </c>
      <c r="E79" s="11" t="s">
        <v>88</v>
      </c>
      <c r="F79" s="108">
        <v>0</v>
      </c>
      <c r="G79" s="108">
        <v>0</v>
      </c>
      <c r="H79" s="108">
        <v>26644.37</v>
      </c>
      <c r="I79" s="108">
        <v>0</v>
      </c>
      <c r="J79" s="83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</row>
    <row r="80" spans="1:30" s="75" customFormat="1" ht="15" customHeight="1">
      <c r="A80" s="81"/>
      <c r="B80" s="81"/>
      <c r="C80" s="81"/>
      <c r="D80" s="81">
        <v>3239</v>
      </c>
      <c r="E80" s="11" t="s">
        <v>89</v>
      </c>
      <c r="F80" s="108">
        <v>0</v>
      </c>
      <c r="G80" s="108">
        <v>0</v>
      </c>
      <c r="H80" s="108">
        <v>126313.34</v>
      </c>
      <c r="I80" s="108">
        <v>0</v>
      </c>
      <c r="J80" s="83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</row>
    <row r="81" spans="1:30" s="75" customFormat="1" ht="25.5">
      <c r="A81" s="81"/>
      <c r="B81" s="81"/>
      <c r="C81" s="81"/>
      <c r="D81" s="81">
        <v>3251</v>
      </c>
      <c r="E81" s="11" t="s">
        <v>91</v>
      </c>
      <c r="F81" s="108">
        <v>0</v>
      </c>
      <c r="G81" s="108">
        <v>0</v>
      </c>
      <c r="H81" s="108">
        <v>297653.34000000003</v>
      </c>
      <c r="I81" s="108">
        <v>0</v>
      </c>
      <c r="J81" s="83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</row>
    <row r="82" spans="1:30" s="75" customFormat="1" ht="25.5">
      <c r="A82" s="81"/>
      <c r="B82" s="81"/>
      <c r="C82" s="81"/>
      <c r="D82" s="81">
        <v>3252</v>
      </c>
      <c r="E82" s="11" t="s">
        <v>219</v>
      </c>
      <c r="F82" s="108">
        <v>0</v>
      </c>
      <c r="G82" s="108">
        <v>0</v>
      </c>
      <c r="H82" s="108">
        <v>846.23</v>
      </c>
      <c r="I82" s="108">
        <v>0</v>
      </c>
      <c r="J82" s="83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</row>
    <row r="83" spans="1:30" s="75" customFormat="1" ht="25.5">
      <c r="A83" s="81"/>
      <c r="B83" s="81"/>
      <c r="C83" s="81"/>
      <c r="D83" s="81">
        <v>3291</v>
      </c>
      <c r="E83" s="11" t="s">
        <v>93</v>
      </c>
      <c r="F83" s="108">
        <v>0</v>
      </c>
      <c r="G83" s="108">
        <v>0</v>
      </c>
      <c r="H83" s="108">
        <v>13432.35</v>
      </c>
      <c r="I83" s="108">
        <v>0</v>
      </c>
      <c r="J83" s="83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</row>
    <row r="84" spans="1:30" s="75" customFormat="1" ht="15" customHeight="1">
      <c r="A84" s="81"/>
      <c r="B84" s="81"/>
      <c r="C84" s="81"/>
      <c r="D84" s="81">
        <v>3292</v>
      </c>
      <c r="E84" s="11" t="s">
        <v>94</v>
      </c>
      <c r="F84" s="108">
        <v>0</v>
      </c>
      <c r="G84" s="108">
        <v>0</v>
      </c>
      <c r="H84" s="108">
        <v>41637.64</v>
      </c>
      <c r="I84" s="108">
        <v>0</v>
      </c>
      <c r="J84" s="83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</row>
    <row r="85" spans="1:30" s="75" customFormat="1" ht="15" customHeight="1">
      <c r="A85" s="81"/>
      <c r="B85" s="81"/>
      <c r="C85" s="81"/>
      <c r="D85" s="81">
        <v>3294</v>
      </c>
      <c r="E85" s="11" t="s">
        <v>96</v>
      </c>
      <c r="F85" s="108">
        <v>0</v>
      </c>
      <c r="G85" s="108">
        <v>0</v>
      </c>
      <c r="H85" s="108">
        <v>0</v>
      </c>
      <c r="I85" s="108">
        <v>0</v>
      </c>
      <c r="J85" s="83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</row>
    <row r="86" spans="1:30" s="75" customFormat="1" ht="15" customHeight="1">
      <c r="A86" s="81"/>
      <c r="B86" s="81"/>
      <c r="C86" s="81"/>
      <c r="D86" s="81">
        <v>3295</v>
      </c>
      <c r="E86" s="11" t="s">
        <v>97</v>
      </c>
      <c r="F86" s="108">
        <v>0</v>
      </c>
      <c r="G86" s="108">
        <v>0</v>
      </c>
      <c r="H86" s="108">
        <v>22937.03</v>
      </c>
      <c r="I86" s="108">
        <v>0</v>
      </c>
      <c r="J86" s="83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</row>
    <row r="87" spans="1:30" s="75" customFormat="1" ht="15" customHeight="1">
      <c r="A87" s="81"/>
      <c r="B87" s="81"/>
      <c r="C87" s="81"/>
      <c r="D87" s="81">
        <v>3296</v>
      </c>
      <c r="E87" s="11" t="s">
        <v>98</v>
      </c>
      <c r="F87" s="108">
        <v>0</v>
      </c>
      <c r="G87" s="108">
        <v>0</v>
      </c>
      <c r="H87" s="108">
        <v>50</v>
      </c>
      <c r="I87" s="108">
        <v>0</v>
      </c>
      <c r="J87" s="83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</row>
    <row r="88" spans="1:30" s="75" customFormat="1" ht="15" customHeight="1">
      <c r="A88" s="81"/>
      <c r="B88" s="81"/>
      <c r="C88" s="81"/>
      <c r="D88" s="81">
        <v>3299</v>
      </c>
      <c r="E88" s="11" t="s">
        <v>92</v>
      </c>
      <c r="F88" s="108">
        <v>0</v>
      </c>
      <c r="G88" s="108">
        <v>0</v>
      </c>
      <c r="H88" s="108">
        <v>66807.710000000006</v>
      </c>
      <c r="I88" s="108">
        <v>0</v>
      </c>
      <c r="J88" s="83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</row>
    <row r="89" spans="1:30" s="75" customFormat="1" ht="15" customHeight="1">
      <c r="A89" s="81"/>
      <c r="B89" s="81"/>
      <c r="C89" s="184">
        <v>34</v>
      </c>
      <c r="D89" s="185"/>
      <c r="E89" s="28" t="s">
        <v>99</v>
      </c>
      <c r="F89" s="107">
        <v>38654</v>
      </c>
      <c r="G89" s="107">
        <v>38654</v>
      </c>
      <c r="H89" s="107">
        <f>SUM(H90:H91)</f>
        <v>15764.16</v>
      </c>
      <c r="I89" s="107">
        <f t="shared" ref="I89:I146" si="15">H89/G89*100</f>
        <v>40.782739173177418</v>
      </c>
      <c r="J89" s="83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</row>
    <row r="90" spans="1:30" s="75" customFormat="1" ht="15" customHeight="1">
      <c r="A90" s="81"/>
      <c r="B90" s="81"/>
      <c r="C90" s="81"/>
      <c r="D90" s="81">
        <v>3431</v>
      </c>
      <c r="E90" s="11" t="s">
        <v>104</v>
      </c>
      <c r="F90" s="108">
        <v>0</v>
      </c>
      <c r="G90" s="108">
        <v>0</v>
      </c>
      <c r="H90" s="108">
        <v>10606.22</v>
      </c>
      <c r="I90" s="108">
        <v>0</v>
      </c>
      <c r="J90" s="83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</row>
    <row r="91" spans="1:30" s="75" customFormat="1" ht="15" customHeight="1">
      <c r="A91" s="81"/>
      <c r="B91" s="81"/>
      <c r="C91" s="81"/>
      <c r="D91" s="81">
        <v>3433</v>
      </c>
      <c r="E91" s="11" t="s">
        <v>106</v>
      </c>
      <c r="F91" s="108">
        <v>0</v>
      </c>
      <c r="G91" s="108">
        <v>0</v>
      </c>
      <c r="H91" s="108">
        <v>5157.9399999999996</v>
      </c>
      <c r="I91" s="108">
        <v>0</v>
      </c>
      <c r="J91" s="83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</row>
    <row r="92" spans="1:30" s="75" customFormat="1" ht="25.5">
      <c r="A92" s="81"/>
      <c r="B92" s="81"/>
      <c r="C92" s="184">
        <v>37</v>
      </c>
      <c r="D92" s="185"/>
      <c r="E92" s="28" t="s">
        <v>107</v>
      </c>
      <c r="F92" s="107">
        <v>1250</v>
      </c>
      <c r="G92" s="107">
        <v>1250</v>
      </c>
      <c r="H92" s="107">
        <f>H93</f>
        <v>1114.92</v>
      </c>
      <c r="I92" s="107">
        <f t="shared" si="15"/>
        <v>89.193600000000004</v>
      </c>
      <c r="J92" s="83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</row>
    <row r="93" spans="1:30" s="75" customFormat="1" ht="15" customHeight="1">
      <c r="A93" s="81"/>
      <c r="B93" s="81"/>
      <c r="C93" s="81"/>
      <c r="D93" s="81">
        <v>3721</v>
      </c>
      <c r="E93" s="11" t="s">
        <v>109</v>
      </c>
      <c r="F93" s="108">
        <v>0</v>
      </c>
      <c r="G93" s="108">
        <v>0</v>
      </c>
      <c r="H93" s="108">
        <v>1114.92</v>
      </c>
      <c r="I93" s="108">
        <v>0</v>
      </c>
      <c r="J93" s="83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</row>
    <row r="94" spans="1:30" s="75" customFormat="1" ht="15" customHeight="1">
      <c r="A94" s="81"/>
      <c r="B94" s="81"/>
      <c r="C94" s="184">
        <v>38</v>
      </c>
      <c r="D94" s="185"/>
      <c r="E94" s="28" t="s">
        <v>110</v>
      </c>
      <c r="F94" s="107">
        <v>1386</v>
      </c>
      <c r="G94" s="107">
        <v>1386</v>
      </c>
      <c r="H94" s="107">
        <v>0</v>
      </c>
      <c r="I94" s="107">
        <f t="shared" si="15"/>
        <v>0</v>
      </c>
      <c r="J94" s="83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</row>
    <row r="95" spans="1:30" s="121" customFormat="1" ht="15" customHeight="1">
      <c r="A95" s="117"/>
      <c r="B95" s="181" t="s">
        <v>177</v>
      </c>
      <c r="C95" s="182"/>
      <c r="D95" s="183"/>
      <c r="E95" s="118" t="s">
        <v>186</v>
      </c>
      <c r="F95" s="124">
        <f>F96+F98</f>
        <v>649772</v>
      </c>
      <c r="G95" s="124">
        <f t="shared" ref="G95:H95" si="16">G96+G98</f>
        <v>649772</v>
      </c>
      <c r="H95" s="124">
        <f t="shared" si="16"/>
        <v>137110.89000000001</v>
      </c>
      <c r="I95" s="124">
        <f t="shared" si="15"/>
        <v>21.101384793435237</v>
      </c>
      <c r="J95" s="119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</row>
    <row r="96" spans="1:30" s="75" customFormat="1" ht="15" customHeight="1">
      <c r="A96" s="81"/>
      <c r="B96" s="81"/>
      <c r="C96" s="184">
        <v>31</v>
      </c>
      <c r="D96" s="185"/>
      <c r="E96" s="28" t="s">
        <v>60</v>
      </c>
      <c r="F96" s="107">
        <v>299772</v>
      </c>
      <c r="G96" s="107">
        <v>299772</v>
      </c>
      <c r="H96" s="107">
        <f>H97</f>
        <v>136041.26</v>
      </c>
      <c r="I96" s="107">
        <f t="shared" si="15"/>
        <v>45.38157666493202</v>
      </c>
      <c r="J96" s="83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</row>
    <row r="97" spans="1:30" s="75" customFormat="1" ht="15" customHeight="1">
      <c r="A97" s="81"/>
      <c r="B97" s="81"/>
      <c r="C97" s="81"/>
      <c r="D97" s="81">
        <v>3111</v>
      </c>
      <c r="E97" s="11" t="s">
        <v>62</v>
      </c>
      <c r="F97" s="108">
        <v>0</v>
      </c>
      <c r="G97" s="108">
        <v>0</v>
      </c>
      <c r="H97" s="108">
        <v>136041.26</v>
      </c>
      <c r="I97" s="108">
        <v>0</v>
      </c>
      <c r="J97" s="83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</row>
    <row r="98" spans="1:30" s="75" customFormat="1" ht="15" customHeight="1">
      <c r="A98" s="81"/>
      <c r="B98" s="81"/>
      <c r="C98" s="184">
        <v>32</v>
      </c>
      <c r="D98" s="185"/>
      <c r="E98" s="28" t="s">
        <v>67</v>
      </c>
      <c r="F98" s="107">
        <v>350000</v>
      </c>
      <c r="G98" s="107">
        <v>350000</v>
      </c>
      <c r="H98" s="107">
        <f>H99+H100</f>
        <v>1069.6299999999999</v>
      </c>
      <c r="I98" s="107">
        <f t="shared" si="15"/>
        <v>0.3056085714285714</v>
      </c>
      <c r="J98" s="83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</row>
    <row r="99" spans="1:30" s="75" customFormat="1" ht="25.5">
      <c r="A99" s="81"/>
      <c r="B99" s="81"/>
      <c r="C99" s="81"/>
      <c r="D99" s="81">
        <v>3212</v>
      </c>
      <c r="E99" s="11" t="s">
        <v>70</v>
      </c>
      <c r="F99" s="108">
        <v>0</v>
      </c>
      <c r="G99" s="108">
        <v>0</v>
      </c>
      <c r="H99" s="108">
        <v>94.11</v>
      </c>
      <c r="I99" s="108">
        <v>0</v>
      </c>
      <c r="J99" s="83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</row>
    <row r="100" spans="1:30" s="75" customFormat="1">
      <c r="A100" s="81"/>
      <c r="B100" s="81"/>
      <c r="C100" s="81"/>
      <c r="D100" s="81">
        <v>3222</v>
      </c>
      <c r="E100" s="11" t="s">
        <v>75</v>
      </c>
      <c r="F100" s="108">
        <v>0</v>
      </c>
      <c r="G100" s="108">
        <v>0</v>
      </c>
      <c r="H100" s="108">
        <v>975.52</v>
      </c>
      <c r="I100" s="108">
        <v>0</v>
      </c>
      <c r="J100" s="83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</row>
    <row r="101" spans="1:30" s="121" customFormat="1">
      <c r="A101" s="117"/>
      <c r="B101" s="181" t="s">
        <v>232</v>
      </c>
      <c r="C101" s="182"/>
      <c r="D101" s="183"/>
      <c r="E101" s="118" t="s">
        <v>234</v>
      </c>
      <c r="F101" s="124">
        <f>F102+F104</f>
        <v>0</v>
      </c>
      <c r="G101" s="124">
        <f t="shared" ref="G101:H101" si="17">G102+G104</f>
        <v>0</v>
      </c>
      <c r="H101" s="124">
        <f t="shared" si="17"/>
        <v>4503.8500000000004</v>
      </c>
      <c r="I101" s="124">
        <v>0</v>
      </c>
      <c r="J101" s="119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</row>
    <row r="102" spans="1:30" s="113" customFormat="1">
      <c r="A102" s="110"/>
      <c r="B102" s="115"/>
      <c r="C102" s="184">
        <v>31</v>
      </c>
      <c r="D102" s="185"/>
      <c r="E102" s="28" t="s">
        <v>60</v>
      </c>
      <c r="F102" s="107">
        <v>0</v>
      </c>
      <c r="G102" s="107">
        <v>0</v>
      </c>
      <c r="H102" s="107">
        <f>H103</f>
        <v>4221.97</v>
      </c>
      <c r="I102" s="107">
        <v>0</v>
      </c>
      <c r="J102" s="111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</row>
    <row r="103" spans="1:30" s="75" customFormat="1">
      <c r="A103" s="81"/>
      <c r="B103" s="98"/>
      <c r="C103" s="81"/>
      <c r="D103" s="81">
        <v>3111</v>
      </c>
      <c r="E103" s="11" t="s">
        <v>62</v>
      </c>
      <c r="F103" s="108">
        <v>0</v>
      </c>
      <c r="G103" s="108">
        <v>0</v>
      </c>
      <c r="H103" s="108">
        <v>4221.97</v>
      </c>
      <c r="I103" s="108">
        <v>0</v>
      </c>
      <c r="J103" s="83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</row>
    <row r="104" spans="1:30" s="113" customFormat="1">
      <c r="A104" s="110"/>
      <c r="B104" s="115"/>
      <c r="C104" s="188">
        <v>32</v>
      </c>
      <c r="D104" s="188"/>
      <c r="E104" s="28" t="s">
        <v>67</v>
      </c>
      <c r="F104" s="107">
        <v>0</v>
      </c>
      <c r="G104" s="107">
        <v>0</v>
      </c>
      <c r="H104" s="107">
        <f>H105</f>
        <v>281.88</v>
      </c>
      <c r="I104" s="107">
        <v>0</v>
      </c>
      <c r="J104" s="111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  <c r="AA104" s="112"/>
      <c r="AB104" s="112"/>
      <c r="AC104" s="112"/>
      <c r="AD104" s="112"/>
    </row>
    <row r="105" spans="1:30" s="75" customFormat="1" ht="25.5">
      <c r="A105" s="81"/>
      <c r="B105" s="81"/>
      <c r="C105" s="81"/>
      <c r="D105" s="81">
        <v>3212</v>
      </c>
      <c r="E105" s="11" t="s">
        <v>70</v>
      </c>
      <c r="F105" s="108">
        <v>0</v>
      </c>
      <c r="G105" s="108">
        <v>0</v>
      </c>
      <c r="H105" s="108">
        <v>281.88</v>
      </c>
      <c r="I105" s="108">
        <v>0</v>
      </c>
      <c r="J105" s="83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</row>
    <row r="106" spans="1:30" s="121" customFormat="1" ht="15" customHeight="1">
      <c r="A106" s="117"/>
      <c r="B106" s="181" t="s">
        <v>178</v>
      </c>
      <c r="C106" s="182"/>
      <c r="D106" s="183"/>
      <c r="E106" s="118" t="s">
        <v>187</v>
      </c>
      <c r="F106" s="124">
        <f>F107</f>
        <v>50000</v>
      </c>
      <c r="G106" s="124">
        <f t="shared" ref="G106:H106" si="18">G107</f>
        <v>50000</v>
      </c>
      <c r="H106" s="124">
        <f t="shared" si="18"/>
        <v>10444.4</v>
      </c>
      <c r="I106" s="124">
        <f t="shared" si="15"/>
        <v>20.8888</v>
      </c>
      <c r="J106" s="119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</row>
    <row r="107" spans="1:30" s="75" customFormat="1" ht="15" customHeight="1">
      <c r="A107" s="81"/>
      <c r="B107" s="81"/>
      <c r="C107" s="184">
        <v>32</v>
      </c>
      <c r="D107" s="185"/>
      <c r="E107" s="28" t="s">
        <v>67</v>
      </c>
      <c r="F107" s="107">
        <v>50000</v>
      </c>
      <c r="G107" s="107">
        <v>50000</v>
      </c>
      <c r="H107" s="107">
        <f>H108+H109</f>
        <v>10444.4</v>
      </c>
      <c r="I107" s="107">
        <f t="shared" si="15"/>
        <v>20.8888</v>
      </c>
      <c r="J107" s="83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</row>
    <row r="108" spans="1:30" s="75" customFormat="1" ht="15" customHeight="1">
      <c r="A108" s="81"/>
      <c r="B108" s="81"/>
      <c r="C108" s="81"/>
      <c r="D108" s="81">
        <v>3211</v>
      </c>
      <c r="E108" s="11" t="s">
        <v>69</v>
      </c>
      <c r="F108" s="108">
        <v>0</v>
      </c>
      <c r="G108" s="108">
        <v>0</v>
      </c>
      <c r="H108" s="108">
        <v>7370</v>
      </c>
      <c r="I108" s="108">
        <v>0</v>
      </c>
      <c r="J108" s="83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</row>
    <row r="109" spans="1:30" s="75" customFormat="1" ht="25.5">
      <c r="A109" s="81"/>
      <c r="B109" s="81"/>
      <c r="C109" s="81"/>
      <c r="D109" s="81">
        <v>3251</v>
      </c>
      <c r="E109" s="11" t="s">
        <v>91</v>
      </c>
      <c r="F109" s="108">
        <v>0</v>
      </c>
      <c r="G109" s="108">
        <v>0</v>
      </c>
      <c r="H109" s="108">
        <v>3074.4</v>
      </c>
      <c r="I109" s="108">
        <v>0</v>
      </c>
      <c r="J109" s="83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</row>
    <row r="110" spans="1:30" s="75" customFormat="1" ht="25.5">
      <c r="A110" s="178" t="s">
        <v>195</v>
      </c>
      <c r="B110" s="179"/>
      <c r="C110" s="179"/>
      <c r="D110" s="180"/>
      <c r="E110" s="93" t="s">
        <v>202</v>
      </c>
      <c r="F110" s="123">
        <f>F111+F120+F122+F125</f>
        <v>1139625</v>
      </c>
      <c r="G110" s="123">
        <f t="shared" ref="G110:H110" si="19">G111+G120+G122+G125</f>
        <v>1139625</v>
      </c>
      <c r="H110" s="123">
        <f t="shared" si="19"/>
        <v>57493.929999999993</v>
      </c>
      <c r="I110" s="123">
        <f t="shared" si="15"/>
        <v>5.0449867280903806</v>
      </c>
      <c r="J110" s="83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</row>
    <row r="111" spans="1:30" s="75" customFormat="1" ht="15" customHeight="1">
      <c r="A111" s="81"/>
      <c r="B111" s="181" t="s">
        <v>174</v>
      </c>
      <c r="C111" s="182"/>
      <c r="D111" s="183"/>
      <c r="E111" s="11" t="s">
        <v>183</v>
      </c>
      <c r="F111" s="108">
        <f>F112+F118</f>
        <v>921884</v>
      </c>
      <c r="G111" s="108">
        <f t="shared" ref="G111:H111" si="20">G112+G118</f>
        <v>921884</v>
      </c>
      <c r="H111" s="108">
        <f t="shared" si="20"/>
        <v>51895.02</v>
      </c>
      <c r="I111" s="108">
        <f t="shared" si="15"/>
        <v>5.6292353484820215</v>
      </c>
      <c r="J111" s="83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</row>
    <row r="112" spans="1:30" s="75" customFormat="1" ht="25.5">
      <c r="A112" s="81"/>
      <c r="B112" s="81"/>
      <c r="C112" s="184">
        <v>42</v>
      </c>
      <c r="D112" s="185"/>
      <c r="E112" s="28" t="s">
        <v>115</v>
      </c>
      <c r="F112" s="107">
        <v>357884</v>
      </c>
      <c r="G112" s="107">
        <v>357884</v>
      </c>
      <c r="H112" s="107">
        <f>SUM(H113:H117)</f>
        <v>51739</v>
      </c>
      <c r="I112" s="107">
        <f t="shared" si="15"/>
        <v>14.456919001687698</v>
      </c>
      <c r="J112" s="83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</row>
    <row r="113" spans="1:30" s="75" customFormat="1" ht="15" customHeight="1">
      <c r="A113" s="81"/>
      <c r="B113" s="81"/>
      <c r="C113" s="81"/>
      <c r="D113" s="81">
        <v>4221</v>
      </c>
      <c r="E113" s="11" t="s">
        <v>117</v>
      </c>
      <c r="F113" s="108">
        <v>0</v>
      </c>
      <c r="G113" s="108">
        <v>0</v>
      </c>
      <c r="H113" s="108">
        <v>15294.71</v>
      </c>
      <c r="I113" s="108">
        <v>0</v>
      </c>
      <c r="J113" s="83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</row>
    <row r="114" spans="1:30" s="75" customFormat="1" ht="15" customHeight="1">
      <c r="A114" s="81"/>
      <c r="B114" s="81"/>
      <c r="C114" s="81"/>
      <c r="D114" s="81">
        <v>4222</v>
      </c>
      <c r="E114" s="11" t="s">
        <v>118</v>
      </c>
      <c r="F114" s="108">
        <v>0</v>
      </c>
      <c r="G114" s="108">
        <v>0</v>
      </c>
      <c r="H114" s="108">
        <v>3374.96</v>
      </c>
      <c r="I114" s="108">
        <v>0</v>
      </c>
      <c r="J114" s="83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</row>
    <row r="115" spans="1:30" s="75" customFormat="1" ht="15" customHeight="1">
      <c r="A115" s="81"/>
      <c r="B115" s="81"/>
      <c r="C115" s="81"/>
      <c r="D115" s="81">
        <v>4223</v>
      </c>
      <c r="E115" s="11" t="s">
        <v>119</v>
      </c>
      <c r="F115" s="108">
        <v>0</v>
      </c>
      <c r="G115" s="108">
        <v>0</v>
      </c>
      <c r="H115" s="108">
        <v>1957.5</v>
      </c>
      <c r="I115" s="108">
        <v>0</v>
      </c>
      <c r="J115" s="83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</row>
    <row r="116" spans="1:30" s="75" customFormat="1" ht="15" customHeight="1">
      <c r="A116" s="81"/>
      <c r="B116" s="81"/>
      <c r="C116" s="81"/>
      <c r="D116" s="81">
        <v>4224</v>
      </c>
      <c r="E116" s="11" t="s">
        <v>120</v>
      </c>
      <c r="F116" s="108">
        <v>0</v>
      </c>
      <c r="G116" s="108">
        <v>0</v>
      </c>
      <c r="H116" s="108">
        <v>29114.33</v>
      </c>
      <c r="I116" s="108">
        <v>0</v>
      </c>
      <c r="J116" s="83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</row>
    <row r="117" spans="1:30" s="75" customFormat="1" ht="25.5">
      <c r="A117" s="81"/>
      <c r="B117" s="81"/>
      <c r="C117" s="81"/>
      <c r="D117" s="81">
        <v>4227</v>
      </c>
      <c r="E117" s="11" t="s">
        <v>121</v>
      </c>
      <c r="F117" s="108">
        <v>0</v>
      </c>
      <c r="G117" s="108">
        <v>0</v>
      </c>
      <c r="H117" s="108">
        <v>1997.5</v>
      </c>
      <c r="I117" s="108">
        <v>0</v>
      </c>
      <c r="J117" s="83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</row>
    <row r="118" spans="1:30" s="75" customFormat="1" ht="25.5">
      <c r="A118" s="81"/>
      <c r="B118" s="81"/>
      <c r="C118" s="184">
        <v>45</v>
      </c>
      <c r="D118" s="185"/>
      <c r="E118" s="28" t="s">
        <v>124</v>
      </c>
      <c r="F118" s="107">
        <v>564000</v>
      </c>
      <c r="G118" s="107">
        <v>564000</v>
      </c>
      <c r="H118" s="107">
        <f>H119</f>
        <v>156.02000000000001</v>
      </c>
      <c r="I118" s="107">
        <f t="shared" si="15"/>
        <v>2.7663120567375889E-2</v>
      </c>
      <c r="J118" s="83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</row>
    <row r="119" spans="1:30" s="75" customFormat="1" ht="25.5">
      <c r="A119" s="81"/>
      <c r="B119" s="81"/>
      <c r="C119" s="81"/>
      <c r="D119" s="81">
        <v>4511</v>
      </c>
      <c r="E119" s="11" t="s">
        <v>125</v>
      </c>
      <c r="F119" s="108">
        <v>0</v>
      </c>
      <c r="G119" s="108">
        <v>0</v>
      </c>
      <c r="H119" s="108">
        <v>156.02000000000001</v>
      </c>
      <c r="I119" s="108">
        <v>0</v>
      </c>
      <c r="J119" s="83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</row>
    <row r="120" spans="1:30" s="121" customFormat="1" ht="15" customHeight="1">
      <c r="A120" s="117"/>
      <c r="B120" s="181" t="s">
        <v>176</v>
      </c>
      <c r="C120" s="182"/>
      <c r="D120" s="183"/>
      <c r="E120" s="118" t="s">
        <v>185</v>
      </c>
      <c r="F120" s="124">
        <f>F121</f>
        <v>187741</v>
      </c>
      <c r="G120" s="124">
        <f t="shared" ref="G120:H120" si="21">G121</f>
        <v>187741</v>
      </c>
      <c r="H120" s="124">
        <f t="shared" si="21"/>
        <v>0</v>
      </c>
      <c r="I120" s="124">
        <f t="shared" si="15"/>
        <v>0</v>
      </c>
      <c r="J120" s="119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</row>
    <row r="121" spans="1:30" s="75" customFormat="1" ht="25.5">
      <c r="A121" s="81"/>
      <c r="B121" s="81"/>
      <c r="C121" s="184">
        <v>42</v>
      </c>
      <c r="D121" s="185"/>
      <c r="E121" s="28" t="s">
        <v>115</v>
      </c>
      <c r="F121" s="107">
        <v>187741</v>
      </c>
      <c r="G121" s="107">
        <v>187741</v>
      </c>
      <c r="H121" s="107">
        <v>0</v>
      </c>
      <c r="I121" s="107">
        <f t="shared" si="15"/>
        <v>0</v>
      </c>
      <c r="J121" s="83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</row>
    <row r="122" spans="1:30" s="121" customFormat="1" ht="15" customHeight="1">
      <c r="A122" s="117"/>
      <c r="B122" s="181" t="s">
        <v>178</v>
      </c>
      <c r="C122" s="182"/>
      <c r="D122" s="183"/>
      <c r="E122" s="118" t="s">
        <v>187</v>
      </c>
      <c r="F122" s="124">
        <f>F123</f>
        <v>10000</v>
      </c>
      <c r="G122" s="124">
        <f t="shared" ref="G122:H122" si="22">G123</f>
        <v>10000</v>
      </c>
      <c r="H122" s="124">
        <f t="shared" si="22"/>
        <v>375</v>
      </c>
      <c r="I122" s="124">
        <f t="shared" si="15"/>
        <v>3.75</v>
      </c>
      <c r="J122" s="119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</row>
    <row r="123" spans="1:30" s="75" customFormat="1" ht="25.5">
      <c r="A123" s="81"/>
      <c r="B123" s="81"/>
      <c r="C123" s="184">
        <v>42</v>
      </c>
      <c r="D123" s="185"/>
      <c r="E123" s="28" t="s">
        <v>115</v>
      </c>
      <c r="F123" s="107">
        <v>10000</v>
      </c>
      <c r="G123" s="107">
        <v>10000</v>
      </c>
      <c r="H123" s="107">
        <f>H124</f>
        <v>375</v>
      </c>
      <c r="I123" s="107">
        <f t="shared" si="15"/>
        <v>3.75</v>
      </c>
      <c r="J123" s="83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</row>
    <row r="124" spans="1:30" s="75" customFormat="1">
      <c r="A124" s="81"/>
      <c r="B124" s="81"/>
      <c r="C124" s="81"/>
      <c r="D124" s="81">
        <v>4224</v>
      </c>
      <c r="E124" s="11" t="s">
        <v>120</v>
      </c>
      <c r="F124" s="107">
        <v>0</v>
      </c>
      <c r="G124" s="107">
        <v>0</v>
      </c>
      <c r="H124" s="108">
        <v>375</v>
      </c>
      <c r="I124" s="108">
        <v>0</v>
      </c>
      <c r="J124" s="83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</row>
    <row r="125" spans="1:30" s="121" customFormat="1" ht="39.75" customHeight="1">
      <c r="A125" s="117"/>
      <c r="B125" s="181" t="s">
        <v>179</v>
      </c>
      <c r="C125" s="182"/>
      <c r="D125" s="183"/>
      <c r="E125" s="118" t="s">
        <v>236</v>
      </c>
      <c r="F125" s="124">
        <f>F126</f>
        <v>20000</v>
      </c>
      <c r="G125" s="124">
        <f t="shared" ref="G125:H125" si="23">G126</f>
        <v>20000</v>
      </c>
      <c r="H125" s="124">
        <f t="shared" si="23"/>
        <v>5223.91</v>
      </c>
      <c r="I125" s="124">
        <f t="shared" si="15"/>
        <v>26.119549999999997</v>
      </c>
      <c r="J125" s="119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</row>
    <row r="126" spans="1:30" s="75" customFormat="1" ht="25.5">
      <c r="A126" s="81"/>
      <c r="B126" s="81"/>
      <c r="C126" s="184">
        <v>42</v>
      </c>
      <c r="D126" s="185"/>
      <c r="E126" s="28" t="s">
        <v>115</v>
      </c>
      <c r="F126" s="107">
        <v>20000</v>
      </c>
      <c r="G126" s="107">
        <v>20000</v>
      </c>
      <c r="H126" s="107">
        <f>H127</f>
        <v>5223.91</v>
      </c>
      <c r="I126" s="107">
        <f t="shared" si="15"/>
        <v>26.119549999999997</v>
      </c>
      <c r="J126" s="83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</row>
    <row r="127" spans="1:30" s="75" customFormat="1" ht="15" customHeight="1">
      <c r="A127" s="81"/>
      <c r="B127" s="81"/>
      <c r="C127" s="81"/>
      <c r="D127" s="81">
        <v>4221</v>
      </c>
      <c r="E127" s="11" t="s">
        <v>117</v>
      </c>
      <c r="F127" s="108">
        <v>0</v>
      </c>
      <c r="G127" s="108">
        <v>0</v>
      </c>
      <c r="H127" s="108">
        <v>5223.91</v>
      </c>
      <c r="I127" s="108">
        <v>0</v>
      </c>
      <c r="J127" s="83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</row>
    <row r="128" spans="1:30" s="75" customFormat="1" ht="15" customHeight="1">
      <c r="A128" s="178" t="s">
        <v>196</v>
      </c>
      <c r="B128" s="179"/>
      <c r="C128" s="179"/>
      <c r="D128" s="180"/>
      <c r="E128" s="93" t="s">
        <v>203</v>
      </c>
      <c r="F128" s="123">
        <f>F129+F133+F139</f>
        <v>342500</v>
      </c>
      <c r="G128" s="123">
        <f t="shared" ref="G128:H128" si="24">G129+G133+G139</f>
        <v>342500</v>
      </c>
      <c r="H128" s="123">
        <f t="shared" si="24"/>
        <v>30812.379999999997</v>
      </c>
      <c r="I128" s="123">
        <f t="shared" si="15"/>
        <v>8.9963153284671531</v>
      </c>
      <c r="J128" s="83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</row>
    <row r="129" spans="1:30" s="121" customFormat="1" ht="15" customHeight="1">
      <c r="A129" s="117"/>
      <c r="B129" s="181" t="s">
        <v>174</v>
      </c>
      <c r="C129" s="182"/>
      <c r="D129" s="183"/>
      <c r="E129" s="118" t="s">
        <v>183</v>
      </c>
      <c r="F129" s="124">
        <f>F130+F131</f>
        <v>64400</v>
      </c>
      <c r="G129" s="124">
        <f t="shared" ref="G129:H129" si="25">G130+G131</f>
        <v>64400</v>
      </c>
      <c r="H129" s="124">
        <f t="shared" si="25"/>
        <v>1025</v>
      </c>
      <c r="I129" s="124">
        <f t="shared" si="15"/>
        <v>1.591614906832298</v>
      </c>
      <c r="J129" s="119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  <c r="AA129" s="120"/>
      <c r="AB129" s="120"/>
      <c r="AC129" s="120"/>
      <c r="AD129" s="120"/>
    </row>
    <row r="130" spans="1:30" s="113" customFormat="1" ht="15" customHeight="1">
      <c r="A130" s="110"/>
      <c r="B130" s="116"/>
      <c r="C130" s="188">
        <v>32</v>
      </c>
      <c r="D130" s="188"/>
      <c r="E130" s="28" t="s">
        <v>67</v>
      </c>
      <c r="F130" s="107">
        <v>58420</v>
      </c>
      <c r="G130" s="107">
        <v>58420</v>
      </c>
      <c r="H130" s="107">
        <v>0</v>
      </c>
      <c r="I130" s="107">
        <f t="shared" si="15"/>
        <v>0</v>
      </c>
      <c r="J130" s="111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  <c r="AA130" s="112"/>
      <c r="AB130" s="112"/>
      <c r="AC130" s="112"/>
      <c r="AD130" s="112"/>
    </row>
    <row r="131" spans="1:30" s="75" customFormat="1" ht="25.5">
      <c r="A131" s="81"/>
      <c r="B131" s="81"/>
      <c r="C131" s="184">
        <v>41</v>
      </c>
      <c r="D131" s="185"/>
      <c r="E131" s="28" t="s">
        <v>112</v>
      </c>
      <c r="F131" s="107">
        <v>5980</v>
      </c>
      <c r="G131" s="107">
        <v>5980</v>
      </c>
      <c r="H131" s="107">
        <f>H132</f>
        <v>1025</v>
      </c>
      <c r="I131" s="107">
        <f t="shared" si="15"/>
        <v>17.140468227424748</v>
      </c>
      <c r="J131" s="83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</row>
    <row r="132" spans="1:30" s="75" customFormat="1" ht="15" customHeight="1">
      <c r="A132" s="81"/>
      <c r="B132" s="81"/>
      <c r="C132" s="81"/>
      <c r="D132" s="81">
        <v>4123</v>
      </c>
      <c r="E132" s="11" t="s">
        <v>114</v>
      </c>
      <c r="F132" s="108">
        <v>0</v>
      </c>
      <c r="G132" s="108">
        <v>0</v>
      </c>
      <c r="H132" s="108">
        <v>1025</v>
      </c>
      <c r="I132" s="108">
        <v>0</v>
      </c>
      <c r="J132" s="83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</row>
    <row r="133" spans="1:30" s="121" customFormat="1" ht="15" customHeight="1">
      <c r="A133" s="117"/>
      <c r="B133" s="181" t="s">
        <v>175</v>
      </c>
      <c r="C133" s="182"/>
      <c r="D133" s="183"/>
      <c r="E133" s="118" t="s">
        <v>184</v>
      </c>
      <c r="F133" s="124">
        <f>F134+F135+F137</f>
        <v>278100</v>
      </c>
      <c r="G133" s="124">
        <f t="shared" ref="G133:H133" si="26">G134+G135+G137</f>
        <v>278100</v>
      </c>
      <c r="H133" s="124">
        <f t="shared" si="26"/>
        <v>14787.38</v>
      </c>
      <c r="I133" s="124">
        <f t="shared" si="15"/>
        <v>5.3172887450557349</v>
      </c>
      <c r="J133" s="119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  <c r="AA133" s="120"/>
      <c r="AB133" s="120"/>
      <c r="AC133" s="120"/>
      <c r="AD133" s="120"/>
    </row>
    <row r="134" spans="1:30" s="113" customFormat="1" ht="15" customHeight="1">
      <c r="A134" s="110"/>
      <c r="B134" s="116"/>
      <c r="C134" s="187">
        <v>32</v>
      </c>
      <c r="D134" s="187"/>
      <c r="E134" s="28" t="s">
        <v>67</v>
      </c>
      <c r="F134" s="107">
        <v>195580</v>
      </c>
      <c r="G134" s="107">
        <v>195580</v>
      </c>
      <c r="H134" s="107">
        <v>0</v>
      </c>
      <c r="I134" s="107">
        <f t="shared" si="15"/>
        <v>0</v>
      </c>
      <c r="J134" s="111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  <c r="AA134" s="112"/>
      <c r="AB134" s="112"/>
      <c r="AC134" s="112"/>
      <c r="AD134" s="112"/>
    </row>
    <row r="135" spans="1:30" s="113" customFormat="1" ht="25.5">
      <c r="A135" s="110"/>
      <c r="B135" s="110"/>
      <c r="C135" s="184">
        <v>41</v>
      </c>
      <c r="D135" s="185"/>
      <c r="E135" s="28" t="s">
        <v>112</v>
      </c>
      <c r="F135" s="107">
        <v>20020</v>
      </c>
      <c r="G135" s="107">
        <v>20020</v>
      </c>
      <c r="H135" s="107">
        <f>H136</f>
        <v>8537.3799999999992</v>
      </c>
      <c r="I135" s="107">
        <f t="shared" si="15"/>
        <v>42.644255744255737</v>
      </c>
      <c r="J135" s="111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  <c r="AD135" s="112"/>
    </row>
    <row r="136" spans="1:30" s="75" customFormat="1">
      <c r="A136" s="81"/>
      <c r="B136" s="81"/>
      <c r="C136" s="98"/>
      <c r="D136" s="81">
        <v>4123</v>
      </c>
      <c r="E136" s="11" t="s">
        <v>114</v>
      </c>
      <c r="F136" s="108">
        <v>0</v>
      </c>
      <c r="G136" s="108">
        <v>0</v>
      </c>
      <c r="H136" s="108">
        <v>8537.3799999999992</v>
      </c>
      <c r="I136" s="108">
        <v>0</v>
      </c>
      <c r="J136" s="83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</row>
    <row r="137" spans="1:30" s="75" customFormat="1" ht="25.5">
      <c r="A137" s="81"/>
      <c r="B137" s="81"/>
      <c r="C137" s="188">
        <v>42</v>
      </c>
      <c r="D137" s="188"/>
      <c r="E137" s="28" t="s">
        <v>115</v>
      </c>
      <c r="F137" s="107">
        <v>62500</v>
      </c>
      <c r="G137" s="107">
        <v>62500</v>
      </c>
      <c r="H137" s="107">
        <f>H138</f>
        <v>6250</v>
      </c>
      <c r="I137" s="107">
        <f t="shared" si="15"/>
        <v>10</v>
      </c>
      <c r="J137" s="83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</row>
    <row r="138" spans="1:30" s="75" customFormat="1">
      <c r="A138" s="81"/>
      <c r="B138" s="81"/>
      <c r="C138" s="81"/>
      <c r="D138" s="81">
        <v>4262</v>
      </c>
      <c r="E138" s="11" t="s">
        <v>123</v>
      </c>
      <c r="F138" s="108">
        <v>0</v>
      </c>
      <c r="G138" s="108">
        <v>0</v>
      </c>
      <c r="H138" s="108">
        <v>6250</v>
      </c>
      <c r="I138" s="108">
        <v>0</v>
      </c>
      <c r="J138" s="83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</row>
    <row r="139" spans="1:30" s="121" customFormat="1">
      <c r="A139" s="117"/>
      <c r="B139" s="186" t="s">
        <v>238</v>
      </c>
      <c r="C139" s="186"/>
      <c r="D139" s="186"/>
      <c r="E139" s="118" t="s">
        <v>186</v>
      </c>
      <c r="F139" s="124">
        <f>F140</f>
        <v>0</v>
      </c>
      <c r="G139" s="124">
        <f t="shared" ref="G139" si="27">G140</f>
        <v>0</v>
      </c>
      <c r="H139" s="124">
        <f>H140</f>
        <v>15000</v>
      </c>
      <c r="I139" s="124">
        <v>0</v>
      </c>
      <c r="J139" s="119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  <c r="AA139" s="120"/>
      <c r="AB139" s="120"/>
      <c r="AC139" s="120"/>
      <c r="AD139" s="120"/>
    </row>
    <row r="140" spans="1:30" s="75" customFormat="1" ht="25.5">
      <c r="A140" s="81"/>
      <c r="B140" s="81"/>
      <c r="C140" s="184">
        <v>42</v>
      </c>
      <c r="D140" s="185"/>
      <c r="E140" s="28" t="s">
        <v>115</v>
      </c>
      <c r="F140" s="107">
        <v>0</v>
      </c>
      <c r="G140" s="107">
        <v>0</v>
      </c>
      <c r="H140" s="107">
        <f>H141</f>
        <v>15000</v>
      </c>
      <c r="I140" s="107">
        <v>0</v>
      </c>
      <c r="J140" s="83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</row>
    <row r="141" spans="1:30" s="75" customFormat="1">
      <c r="A141" s="81"/>
      <c r="B141" s="81"/>
      <c r="C141" s="81"/>
      <c r="D141" s="81">
        <v>4262</v>
      </c>
      <c r="E141" s="11" t="s">
        <v>123</v>
      </c>
      <c r="F141" s="108">
        <v>0</v>
      </c>
      <c r="G141" s="108">
        <v>0</v>
      </c>
      <c r="H141" s="108">
        <v>15000</v>
      </c>
      <c r="I141" s="108">
        <v>0</v>
      </c>
      <c r="J141" s="83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</row>
    <row r="142" spans="1:30" s="75" customFormat="1" ht="25.5">
      <c r="A142" s="178" t="s">
        <v>197</v>
      </c>
      <c r="B142" s="179"/>
      <c r="C142" s="179"/>
      <c r="D142" s="180"/>
      <c r="E142" s="93" t="s">
        <v>204</v>
      </c>
      <c r="F142" s="123">
        <f>F143+F145+F149</f>
        <v>1516000</v>
      </c>
      <c r="G142" s="123">
        <f t="shared" ref="G142" si="28">G143+G145+G149</f>
        <v>1516000</v>
      </c>
      <c r="H142" s="123">
        <f>H143+H145+H149</f>
        <v>389290.67</v>
      </c>
      <c r="I142" s="123">
        <f t="shared" si="15"/>
        <v>25.678804089709761</v>
      </c>
      <c r="J142" s="83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</row>
    <row r="143" spans="1:30" s="121" customFormat="1" ht="15" customHeight="1">
      <c r="A143" s="117"/>
      <c r="B143" s="181" t="s">
        <v>174</v>
      </c>
      <c r="C143" s="182"/>
      <c r="D143" s="183"/>
      <c r="E143" s="118" t="s">
        <v>183</v>
      </c>
      <c r="F143" s="124">
        <f>F144</f>
        <v>343180</v>
      </c>
      <c r="G143" s="124">
        <f t="shared" ref="G143:H143" si="29">G144</f>
        <v>343180</v>
      </c>
      <c r="H143" s="124">
        <f t="shared" si="29"/>
        <v>0</v>
      </c>
      <c r="I143" s="124">
        <f t="shared" si="15"/>
        <v>0</v>
      </c>
      <c r="J143" s="119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0"/>
      <c r="AB143" s="120"/>
      <c r="AC143" s="120"/>
      <c r="AD143" s="120"/>
    </row>
    <row r="144" spans="1:30" s="75" customFormat="1" ht="15" customHeight="1">
      <c r="A144" s="81"/>
      <c r="B144" s="81"/>
      <c r="C144" s="184">
        <v>32</v>
      </c>
      <c r="D144" s="185"/>
      <c r="E144" s="28" t="s">
        <v>67</v>
      </c>
      <c r="F144" s="107">
        <v>343180</v>
      </c>
      <c r="G144" s="107">
        <v>343180</v>
      </c>
      <c r="H144" s="107">
        <v>0</v>
      </c>
      <c r="I144" s="107">
        <f t="shared" si="15"/>
        <v>0</v>
      </c>
      <c r="J144" s="83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</row>
    <row r="145" spans="1:30" s="121" customFormat="1" ht="15" customHeight="1">
      <c r="A145" s="117"/>
      <c r="B145" s="181" t="s">
        <v>175</v>
      </c>
      <c r="C145" s="182"/>
      <c r="D145" s="183"/>
      <c r="E145" s="118" t="s">
        <v>184</v>
      </c>
      <c r="F145" s="124">
        <f t="shared" ref="F145:G145" si="30">F146</f>
        <v>973820</v>
      </c>
      <c r="G145" s="124">
        <f t="shared" si="30"/>
        <v>973820</v>
      </c>
      <c r="H145" s="124">
        <f>H146</f>
        <v>389290.67</v>
      </c>
      <c r="I145" s="124">
        <f t="shared" si="15"/>
        <v>39.975628966338746</v>
      </c>
      <c r="J145" s="119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  <c r="AA145" s="120"/>
      <c r="AB145" s="120"/>
      <c r="AC145" s="120"/>
      <c r="AD145" s="120"/>
    </row>
    <row r="146" spans="1:30" s="75" customFormat="1" ht="15" customHeight="1">
      <c r="A146" s="81"/>
      <c r="B146" s="81"/>
      <c r="C146" s="184">
        <v>32</v>
      </c>
      <c r="D146" s="185"/>
      <c r="E146" s="28" t="s">
        <v>67</v>
      </c>
      <c r="F146" s="107">
        <v>973820</v>
      </c>
      <c r="G146" s="107">
        <v>973820</v>
      </c>
      <c r="H146" s="107">
        <f>SUM(H147:H148)</f>
        <v>389290.67</v>
      </c>
      <c r="I146" s="107">
        <f t="shared" si="15"/>
        <v>39.975628966338746</v>
      </c>
      <c r="J146" s="83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</row>
    <row r="147" spans="1:30" s="75" customFormat="1" ht="25.5">
      <c r="A147" s="81"/>
      <c r="B147" s="81"/>
      <c r="C147" s="81"/>
      <c r="D147" s="81">
        <v>3224</v>
      </c>
      <c r="E147" s="11" t="s">
        <v>77</v>
      </c>
      <c r="F147" s="108">
        <v>0</v>
      </c>
      <c r="G147" s="108">
        <v>0</v>
      </c>
      <c r="H147" s="108">
        <v>46738.62</v>
      </c>
      <c r="I147" s="108">
        <v>0</v>
      </c>
      <c r="J147" s="83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</row>
    <row r="148" spans="1:30" s="75" customFormat="1" ht="15" customHeight="1">
      <c r="A148" s="81"/>
      <c r="B148" s="81"/>
      <c r="C148" s="81"/>
      <c r="D148" s="81">
        <v>3232</v>
      </c>
      <c r="E148" s="11" t="s">
        <v>82</v>
      </c>
      <c r="F148" s="108">
        <v>0</v>
      </c>
      <c r="G148" s="108">
        <v>0</v>
      </c>
      <c r="H148" s="108">
        <v>342552.05</v>
      </c>
      <c r="I148" s="108">
        <v>0</v>
      </c>
      <c r="J148" s="83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</row>
    <row r="149" spans="1:30" s="121" customFormat="1" ht="15" customHeight="1">
      <c r="A149" s="117"/>
      <c r="B149" s="181" t="s">
        <v>177</v>
      </c>
      <c r="C149" s="182"/>
      <c r="D149" s="183"/>
      <c r="E149" s="118" t="s">
        <v>186</v>
      </c>
      <c r="F149" s="124">
        <f>F150</f>
        <v>199000</v>
      </c>
      <c r="G149" s="124">
        <f t="shared" ref="G149:H149" si="31">G150</f>
        <v>199000</v>
      </c>
      <c r="H149" s="124">
        <f t="shared" si="31"/>
        <v>0</v>
      </c>
      <c r="I149" s="124">
        <f t="shared" ref="I149:I166" si="32">H149/G149*100</f>
        <v>0</v>
      </c>
      <c r="J149" s="119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  <c r="AA149" s="120"/>
      <c r="AB149" s="120"/>
      <c r="AC149" s="120"/>
      <c r="AD149" s="120"/>
    </row>
    <row r="150" spans="1:30" s="75" customFormat="1" ht="15" customHeight="1">
      <c r="A150" s="81"/>
      <c r="B150" s="81"/>
      <c r="C150" s="184">
        <v>32</v>
      </c>
      <c r="D150" s="185"/>
      <c r="E150" s="28" t="s">
        <v>67</v>
      </c>
      <c r="F150" s="107">
        <v>199000</v>
      </c>
      <c r="G150" s="107">
        <v>199000</v>
      </c>
      <c r="H150" s="107">
        <v>0</v>
      </c>
      <c r="I150" s="107">
        <f t="shared" si="32"/>
        <v>0</v>
      </c>
      <c r="J150" s="83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</row>
    <row r="151" spans="1:30" s="75" customFormat="1" ht="15" customHeight="1">
      <c r="A151" s="178" t="s">
        <v>198</v>
      </c>
      <c r="B151" s="179"/>
      <c r="C151" s="179"/>
      <c r="D151" s="180"/>
      <c r="E151" s="93" t="s">
        <v>205</v>
      </c>
      <c r="F151" s="123">
        <f>F152+F154+F157+F162</f>
        <v>2181693</v>
      </c>
      <c r="G151" s="123">
        <f>G152+G154+G157+G162</f>
        <v>2181693</v>
      </c>
      <c r="H151" s="123">
        <f>H152+H154+H157+H162</f>
        <v>855695.09999999986</v>
      </c>
      <c r="I151" s="123">
        <f t="shared" si="32"/>
        <v>39.221609089821527</v>
      </c>
      <c r="J151" s="83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</row>
    <row r="152" spans="1:30" s="121" customFormat="1" ht="15" customHeight="1">
      <c r="A152" s="117"/>
      <c r="B152" s="181" t="s">
        <v>173</v>
      </c>
      <c r="C152" s="182"/>
      <c r="D152" s="183"/>
      <c r="E152" s="118" t="s">
        <v>182</v>
      </c>
      <c r="F152" s="124">
        <f>F153</f>
        <v>100000</v>
      </c>
      <c r="G152" s="124">
        <f t="shared" ref="G152:H152" si="33">G153</f>
        <v>100000</v>
      </c>
      <c r="H152" s="124">
        <f t="shared" si="33"/>
        <v>0</v>
      </c>
      <c r="I152" s="124">
        <f t="shared" si="32"/>
        <v>0</v>
      </c>
      <c r="J152" s="119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  <c r="Y152" s="120"/>
      <c r="Z152" s="120"/>
      <c r="AA152" s="120"/>
      <c r="AB152" s="120"/>
      <c r="AC152" s="120"/>
      <c r="AD152" s="120"/>
    </row>
    <row r="153" spans="1:30" s="75" customFormat="1" ht="15" customHeight="1">
      <c r="A153" s="81"/>
      <c r="B153" s="81"/>
      <c r="C153" s="184">
        <v>34</v>
      </c>
      <c r="D153" s="185"/>
      <c r="E153" s="28" t="s">
        <v>99</v>
      </c>
      <c r="F153" s="107">
        <v>100000</v>
      </c>
      <c r="G153" s="107">
        <v>100000</v>
      </c>
      <c r="H153" s="107">
        <v>0</v>
      </c>
      <c r="I153" s="107">
        <f t="shared" si="32"/>
        <v>0</v>
      </c>
      <c r="J153" s="83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</row>
    <row r="154" spans="1:30" s="121" customFormat="1" ht="15" customHeight="1">
      <c r="A154" s="117"/>
      <c r="B154" s="181" t="s">
        <v>174</v>
      </c>
      <c r="C154" s="182"/>
      <c r="D154" s="183"/>
      <c r="E154" s="118" t="s">
        <v>183</v>
      </c>
      <c r="F154" s="124">
        <f>F155+F156</f>
        <v>359392</v>
      </c>
      <c r="G154" s="124">
        <f t="shared" ref="G154:H154" si="34">G155+G156</f>
        <v>359392</v>
      </c>
      <c r="H154" s="124">
        <f t="shared" si="34"/>
        <v>0</v>
      </c>
      <c r="I154" s="124">
        <f t="shared" si="32"/>
        <v>0</v>
      </c>
      <c r="J154" s="119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  <c r="Y154" s="120"/>
      <c r="Z154" s="120"/>
      <c r="AA154" s="120"/>
      <c r="AB154" s="120"/>
      <c r="AC154" s="120"/>
      <c r="AD154" s="120"/>
    </row>
    <row r="155" spans="1:30" s="75" customFormat="1" ht="15" customHeight="1">
      <c r="A155" s="81"/>
      <c r="B155" s="81"/>
      <c r="C155" s="184">
        <v>34</v>
      </c>
      <c r="D155" s="185"/>
      <c r="E155" s="28" t="s">
        <v>99</v>
      </c>
      <c r="F155" s="107">
        <v>15000</v>
      </c>
      <c r="G155" s="107">
        <v>15000</v>
      </c>
      <c r="H155" s="107">
        <v>0</v>
      </c>
      <c r="I155" s="107">
        <f t="shared" si="32"/>
        <v>0</v>
      </c>
      <c r="J155" s="83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</row>
    <row r="156" spans="1:30" s="75" customFormat="1" ht="25.5">
      <c r="A156" s="81"/>
      <c r="B156" s="81"/>
      <c r="C156" s="184">
        <v>54</v>
      </c>
      <c r="D156" s="185"/>
      <c r="E156" s="28" t="s">
        <v>206</v>
      </c>
      <c r="F156" s="107">
        <v>344392</v>
      </c>
      <c r="G156" s="107">
        <v>344392</v>
      </c>
      <c r="H156" s="107">
        <v>0</v>
      </c>
      <c r="I156" s="107">
        <f t="shared" si="32"/>
        <v>0</v>
      </c>
      <c r="J156" s="83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</row>
    <row r="157" spans="1:30" s="121" customFormat="1" ht="15" customHeight="1">
      <c r="A157" s="117"/>
      <c r="B157" s="181" t="s">
        <v>175</v>
      </c>
      <c r="C157" s="182"/>
      <c r="D157" s="183"/>
      <c r="E157" s="118" t="s">
        <v>184</v>
      </c>
      <c r="F157" s="124">
        <f>F158+F160</f>
        <v>1191410</v>
      </c>
      <c r="G157" s="124">
        <f>G158+G160</f>
        <v>1191410</v>
      </c>
      <c r="H157" s="124">
        <f>H158+H160</f>
        <v>468444.56999999995</v>
      </c>
      <c r="I157" s="124">
        <f t="shared" si="32"/>
        <v>39.318502446680817</v>
      </c>
      <c r="J157" s="119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120"/>
      <c r="Y157" s="120"/>
      <c r="Z157" s="120"/>
      <c r="AA157" s="120"/>
      <c r="AB157" s="120"/>
      <c r="AC157" s="120"/>
      <c r="AD157" s="120"/>
    </row>
    <row r="158" spans="1:30" s="75" customFormat="1" ht="15" customHeight="1">
      <c r="A158" s="81"/>
      <c r="B158" s="81"/>
      <c r="C158" s="184">
        <v>34</v>
      </c>
      <c r="D158" s="185"/>
      <c r="E158" s="28" t="s">
        <v>99</v>
      </c>
      <c r="F158" s="107">
        <v>38244</v>
      </c>
      <c r="G158" s="107">
        <v>38244</v>
      </c>
      <c r="H158" s="107">
        <f>H159</f>
        <v>37856.720000000001</v>
      </c>
      <c r="I158" s="107">
        <f t="shared" si="32"/>
        <v>98.987344420039747</v>
      </c>
      <c r="J158" s="83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</row>
    <row r="159" spans="1:30" s="75" customFormat="1" ht="38.25">
      <c r="A159" s="81"/>
      <c r="B159" s="81"/>
      <c r="C159" s="81"/>
      <c r="D159" s="81">
        <v>3423</v>
      </c>
      <c r="E159" s="11" t="s">
        <v>102</v>
      </c>
      <c r="F159" s="108">
        <v>0</v>
      </c>
      <c r="G159" s="108">
        <v>0</v>
      </c>
      <c r="H159" s="108">
        <v>37856.720000000001</v>
      </c>
      <c r="I159" s="108">
        <v>0</v>
      </c>
      <c r="J159" s="83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</row>
    <row r="160" spans="1:30" s="75" customFormat="1" ht="25.5">
      <c r="A160" s="81"/>
      <c r="B160" s="81"/>
      <c r="C160" s="184">
        <v>54</v>
      </c>
      <c r="D160" s="185"/>
      <c r="E160" s="28" t="s">
        <v>206</v>
      </c>
      <c r="F160" s="107">
        <v>1153166</v>
      </c>
      <c r="G160" s="107">
        <v>1153166</v>
      </c>
      <c r="H160" s="107">
        <f>H161</f>
        <v>430587.85</v>
      </c>
      <c r="I160" s="107">
        <f t="shared" si="32"/>
        <v>37.339624130437421</v>
      </c>
      <c r="J160" s="83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</row>
    <row r="161" spans="1:30" s="75" customFormat="1" ht="38.25">
      <c r="A161" s="81"/>
      <c r="B161" s="81"/>
      <c r="C161" s="81"/>
      <c r="D161" s="81">
        <v>5443</v>
      </c>
      <c r="E161" s="11" t="s">
        <v>207</v>
      </c>
      <c r="F161" s="108">
        <v>0</v>
      </c>
      <c r="G161" s="108">
        <v>0</v>
      </c>
      <c r="H161" s="108">
        <v>430587.85</v>
      </c>
      <c r="I161" s="108">
        <v>0</v>
      </c>
      <c r="J161" s="83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</row>
    <row r="162" spans="1:30" s="121" customFormat="1" ht="15" customHeight="1">
      <c r="A162" s="117"/>
      <c r="B162" s="181" t="s">
        <v>176</v>
      </c>
      <c r="C162" s="182"/>
      <c r="D162" s="183"/>
      <c r="E162" s="118" t="s">
        <v>185</v>
      </c>
      <c r="F162" s="124">
        <f>F163+F166</f>
        <v>530891</v>
      </c>
      <c r="G162" s="124">
        <f t="shared" ref="G162:H162" si="35">G163+G166</f>
        <v>530891</v>
      </c>
      <c r="H162" s="124">
        <f t="shared" si="35"/>
        <v>387250.52999999997</v>
      </c>
      <c r="I162" s="124">
        <f t="shared" si="32"/>
        <v>72.943510061387357</v>
      </c>
      <c r="J162" s="119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120"/>
      <c r="Y162" s="120"/>
      <c r="Z162" s="120"/>
      <c r="AA162" s="120"/>
      <c r="AB162" s="120"/>
      <c r="AC162" s="120"/>
      <c r="AD162" s="120"/>
    </row>
    <row r="163" spans="1:30" s="75" customFormat="1" ht="15" customHeight="1">
      <c r="A163" s="81"/>
      <c r="B163" s="81"/>
      <c r="C163" s="184">
        <v>34</v>
      </c>
      <c r="D163" s="185"/>
      <c r="E163" s="28" t="s">
        <v>99</v>
      </c>
      <c r="F163" s="107">
        <v>46600</v>
      </c>
      <c r="G163" s="107">
        <v>46600</v>
      </c>
      <c r="H163" s="107">
        <f>H164+H165</f>
        <v>21850.29</v>
      </c>
      <c r="I163" s="107">
        <f t="shared" si="32"/>
        <v>46.889034334763949</v>
      </c>
      <c r="J163" s="83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</row>
    <row r="164" spans="1:30" s="75" customFormat="1" ht="38.25">
      <c r="A164" s="81"/>
      <c r="B164" s="81"/>
      <c r="C164" s="81"/>
      <c r="D164" s="81">
        <v>3422</v>
      </c>
      <c r="E164" s="11" t="s">
        <v>101</v>
      </c>
      <c r="F164" s="108">
        <v>0</v>
      </c>
      <c r="G164" s="108">
        <v>0</v>
      </c>
      <c r="H164" s="108">
        <v>5446.32</v>
      </c>
      <c r="I164" s="108">
        <v>0</v>
      </c>
      <c r="J164" s="83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</row>
    <row r="165" spans="1:30" s="75" customFormat="1" ht="38.25">
      <c r="A165" s="81"/>
      <c r="B165" s="81"/>
      <c r="C165" s="81"/>
      <c r="D165" s="81">
        <v>3423</v>
      </c>
      <c r="E165" s="11" t="s">
        <v>102</v>
      </c>
      <c r="F165" s="108">
        <v>0</v>
      </c>
      <c r="G165" s="108">
        <v>0</v>
      </c>
      <c r="H165" s="108">
        <v>16403.97</v>
      </c>
      <c r="I165" s="108">
        <v>0</v>
      </c>
      <c r="J165" s="83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</row>
    <row r="166" spans="1:30" s="75" customFormat="1" ht="25.5">
      <c r="A166" s="81"/>
      <c r="B166" s="81"/>
      <c r="C166" s="184">
        <v>54</v>
      </c>
      <c r="D166" s="185"/>
      <c r="E166" s="28" t="s">
        <v>206</v>
      </c>
      <c r="F166" s="107">
        <v>484291</v>
      </c>
      <c r="G166" s="107">
        <v>484291</v>
      </c>
      <c r="H166" s="107">
        <f>H167+H168</f>
        <v>365400.24</v>
      </c>
      <c r="I166" s="107">
        <f t="shared" si="32"/>
        <v>75.450553489534173</v>
      </c>
      <c r="J166" s="83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</row>
    <row r="167" spans="1:30" s="75" customFormat="1" ht="25.5">
      <c r="A167" s="81"/>
      <c r="B167" s="81"/>
      <c r="C167" s="81"/>
      <c r="D167" s="81">
        <v>5422</v>
      </c>
      <c r="E167" s="11" t="s">
        <v>208</v>
      </c>
      <c r="F167" s="108">
        <v>0</v>
      </c>
      <c r="G167" s="108">
        <v>0</v>
      </c>
      <c r="H167" s="108">
        <v>237782.24</v>
      </c>
      <c r="I167" s="108">
        <v>0</v>
      </c>
      <c r="J167" s="83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</row>
    <row r="168" spans="1:30" s="75" customFormat="1" ht="38.25">
      <c r="A168" s="81"/>
      <c r="B168" s="81"/>
      <c r="C168" s="81"/>
      <c r="D168" s="81">
        <v>5443</v>
      </c>
      <c r="E168" s="11" t="s">
        <v>207</v>
      </c>
      <c r="F168" s="108">
        <v>0</v>
      </c>
      <c r="G168" s="108">
        <v>0</v>
      </c>
      <c r="H168" s="108">
        <v>127618</v>
      </c>
      <c r="I168" s="108">
        <v>0</v>
      </c>
      <c r="J168" s="83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</row>
    <row r="169" spans="1:30" s="4" customFormat="1">
      <c r="A169" s="84"/>
      <c r="B169" s="84"/>
      <c r="C169" s="84"/>
      <c r="D169" s="77"/>
      <c r="E169" s="78"/>
      <c r="F169" s="78"/>
      <c r="G169" s="78"/>
      <c r="H169" s="78"/>
      <c r="I169" s="80"/>
      <c r="J169" s="85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</row>
    <row r="170" spans="1:30" s="4" customFormat="1" ht="15">
      <c r="A170" s="84"/>
      <c r="B170" s="84"/>
      <c r="C170" s="84"/>
      <c r="D170" s="77"/>
      <c r="E170" s="78"/>
      <c r="F170" s="78"/>
      <c r="G170" s="165" t="s">
        <v>22</v>
      </c>
      <c r="H170" s="165"/>
      <c r="I170" s="165"/>
      <c r="J170" s="85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</row>
    <row r="171" spans="1:30" s="4" customFormat="1">
      <c r="A171" s="84"/>
      <c r="B171" s="84"/>
      <c r="C171" s="84"/>
      <c r="D171" s="77"/>
      <c r="E171" s="78"/>
      <c r="F171" s="78"/>
      <c r="G171" s="162"/>
      <c r="H171" s="162"/>
      <c r="I171" s="162"/>
      <c r="J171" s="85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</row>
    <row r="172" spans="1:30" s="4" customFormat="1">
      <c r="A172" s="84"/>
      <c r="B172" s="84"/>
      <c r="C172" s="84"/>
      <c r="D172" s="77"/>
      <c r="E172" s="78"/>
      <c r="F172" s="78"/>
      <c r="G172" s="163" t="s">
        <v>242</v>
      </c>
      <c r="H172" s="163"/>
      <c r="I172" s="163"/>
      <c r="J172" s="85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</row>
    <row r="173" spans="1:30" s="4" customFormat="1">
      <c r="A173" s="84"/>
      <c r="B173" s="84"/>
      <c r="C173" s="84"/>
      <c r="D173" s="77"/>
      <c r="E173" s="78"/>
      <c r="F173" s="78"/>
      <c r="G173" s="78"/>
      <c r="H173" s="78"/>
      <c r="I173" s="80"/>
      <c r="J173" s="85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</row>
    <row r="174" spans="1:30" s="4" customFormat="1">
      <c r="A174" s="84"/>
      <c r="B174" s="84"/>
      <c r="C174" s="84"/>
      <c r="D174" s="77"/>
      <c r="E174" s="78"/>
      <c r="F174" s="78"/>
      <c r="G174" s="78"/>
      <c r="H174" s="78"/>
      <c r="I174" s="80"/>
      <c r="J174" s="85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</row>
    <row r="175" spans="1:30" s="4" customFormat="1">
      <c r="A175" s="84"/>
      <c r="B175" s="84"/>
      <c r="C175" s="84"/>
      <c r="D175" s="77"/>
      <c r="E175" s="78"/>
      <c r="F175" s="78"/>
      <c r="G175" s="78"/>
      <c r="H175" s="78"/>
      <c r="I175" s="80"/>
      <c r="J175" s="85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</row>
    <row r="176" spans="1:30" s="4" customFormat="1">
      <c r="A176" s="84"/>
      <c r="B176" s="84"/>
      <c r="C176" s="84"/>
      <c r="D176" s="77"/>
      <c r="E176" s="78"/>
      <c r="F176" s="78"/>
      <c r="G176" s="78"/>
      <c r="H176" s="78"/>
      <c r="I176" s="80"/>
      <c r="J176" s="85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</row>
    <row r="177" spans="1:30" s="4" customFormat="1">
      <c r="A177" s="84"/>
      <c r="B177" s="84"/>
      <c r="C177" s="84"/>
      <c r="D177" s="77"/>
      <c r="E177" s="78"/>
      <c r="F177" s="78"/>
      <c r="G177" s="78"/>
      <c r="H177" s="78"/>
      <c r="I177" s="80"/>
      <c r="J177" s="85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</row>
    <row r="178" spans="1:30" s="4" customFormat="1">
      <c r="A178" s="84"/>
      <c r="B178" s="84"/>
      <c r="C178" s="84"/>
      <c r="D178" s="77"/>
      <c r="E178" s="78"/>
      <c r="F178" s="78"/>
      <c r="G178" s="78"/>
      <c r="H178" s="78"/>
      <c r="I178" s="80"/>
      <c r="J178" s="85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</row>
    <row r="179" spans="1:30" s="4" customFormat="1">
      <c r="A179" s="84"/>
      <c r="B179" s="84"/>
      <c r="C179" s="84"/>
      <c r="D179" s="77"/>
      <c r="E179" s="78"/>
      <c r="F179" s="78"/>
      <c r="G179" s="78"/>
      <c r="H179" s="78"/>
      <c r="I179" s="80"/>
      <c r="J179" s="85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</row>
    <row r="180" spans="1:30" s="4" customFormat="1">
      <c r="A180" s="84"/>
      <c r="B180" s="84"/>
      <c r="C180" s="84"/>
      <c r="D180" s="77"/>
      <c r="E180" s="78"/>
      <c r="F180" s="78"/>
      <c r="G180" s="78"/>
      <c r="H180" s="78"/>
      <c r="I180" s="80"/>
      <c r="J180" s="85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  <c r="AA180" s="76"/>
      <c r="AB180" s="76"/>
      <c r="AC180" s="76"/>
      <c r="AD180" s="76"/>
    </row>
    <row r="181" spans="1:30" s="4" customFormat="1">
      <c r="A181" s="84"/>
      <c r="B181" s="84"/>
      <c r="C181" s="84"/>
      <c r="D181" s="77"/>
      <c r="E181" s="78"/>
      <c r="F181" s="78"/>
      <c r="G181" s="78"/>
      <c r="H181" s="78"/>
      <c r="I181" s="80"/>
      <c r="J181" s="85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  <c r="AA181" s="76"/>
      <c r="AB181" s="76"/>
      <c r="AC181" s="76"/>
      <c r="AD181" s="76"/>
    </row>
    <row r="182" spans="1:30" s="4" customFormat="1">
      <c r="A182" s="84"/>
      <c r="B182" s="84"/>
      <c r="C182" s="84"/>
      <c r="D182" s="77"/>
      <c r="E182" s="78"/>
      <c r="F182" s="78"/>
      <c r="G182" s="78"/>
      <c r="H182" s="78"/>
      <c r="I182" s="80"/>
      <c r="J182" s="85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</row>
    <row r="183" spans="1:30" s="4" customFormat="1">
      <c r="A183" s="84"/>
      <c r="B183" s="84"/>
      <c r="C183" s="84"/>
      <c r="D183" s="77"/>
      <c r="E183" s="78"/>
      <c r="F183" s="78"/>
      <c r="G183" s="78"/>
      <c r="H183" s="78"/>
      <c r="I183" s="80"/>
      <c r="J183" s="85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</row>
    <row r="184" spans="1:30" s="4" customFormat="1">
      <c r="A184" s="84"/>
      <c r="B184" s="84"/>
      <c r="C184" s="84"/>
      <c r="D184" s="77"/>
      <c r="E184" s="78"/>
      <c r="F184" s="78"/>
      <c r="G184" s="78"/>
      <c r="H184" s="78"/>
      <c r="I184" s="80"/>
      <c r="J184" s="85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</row>
    <row r="185" spans="1:30" s="4" customFormat="1">
      <c r="A185" s="84"/>
      <c r="B185" s="84"/>
      <c r="C185" s="84"/>
      <c r="D185" s="77"/>
      <c r="E185" s="78"/>
      <c r="F185" s="78"/>
      <c r="G185" s="78"/>
      <c r="H185" s="78"/>
      <c r="I185" s="80"/>
      <c r="J185" s="85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</row>
    <row r="186" spans="1:30" s="4" customFormat="1">
      <c r="A186" s="84"/>
      <c r="B186" s="84"/>
      <c r="C186" s="84"/>
      <c r="D186" s="77"/>
      <c r="E186" s="78"/>
      <c r="F186" s="78"/>
      <c r="G186" s="78"/>
      <c r="H186" s="78"/>
      <c r="I186" s="80"/>
      <c r="J186" s="85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</row>
    <row r="187" spans="1:30" s="4" customFormat="1">
      <c r="A187" s="84"/>
      <c r="B187" s="84"/>
      <c r="C187" s="84"/>
      <c r="D187" s="77"/>
      <c r="E187" s="78"/>
      <c r="F187" s="78"/>
      <c r="G187" s="78"/>
      <c r="H187" s="78"/>
      <c r="I187" s="80"/>
      <c r="J187" s="85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</row>
    <row r="188" spans="1:30" s="4" customFormat="1">
      <c r="A188" s="84"/>
      <c r="B188" s="84"/>
      <c r="C188" s="84"/>
      <c r="D188" s="77"/>
      <c r="E188" s="78"/>
      <c r="F188" s="78"/>
      <c r="G188" s="78"/>
      <c r="H188" s="78"/>
      <c r="I188" s="80"/>
      <c r="J188" s="85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</row>
    <row r="189" spans="1:30" s="4" customFormat="1">
      <c r="A189" s="84"/>
      <c r="B189" s="84"/>
      <c r="C189" s="84"/>
      <c r="D189" s="77"/>
      <c r="E189" s="78"/>
      <c r="F189" s="78"/>
      <c r="G189" s="78"/>
      <c r="H189" s="78"/>
      <c r="I189" s="80"/>
      <c r="J189" s="85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</row>
    <row r="190" spans="1:30" s="4" customFormat="1">
      <c r="A190" s="84"/>
      <c r="B190" s="84"/>
      <c r="C190" s="84"/>
      <c r="D190" s="77"/>
      <c r="E190" s="78"/>
      <c r="F190" s="78"/>
      <c r="G190" s="78"/>
      <c r="H190" s="78"/>
      <c r="I190" s="80"/>
      <c r="J190" s="85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</row>
    <row r="191" spans="1:30" s="4" customFormat="1">
      <c r="A191" s="84"/>
      <c r="B191" s="84"/>
      <c r="C191" s="84"/>
      <c r="D191" s="77"/>
      <c r="E191" s="78"/>
      <c r="F191" s="78"/>
      <c r="G191" s="78"/>
      <c r="H191" s="78"/>
      <c r="I191" s="80"/>
      <c r="J191" s="85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</row>
    <row r="192" spans="1:30" s="4" customFormat="1">
      <c r="A192" s="84"/>
      <c r="B192" s="84"/>
      <c r="C192" s="84"/>
      <c r="D192" s="77"/>
      <c r="E192" s="78"/>
      <c r="F192" s="78"/>
      <c r="G192" s="78"/>
      <c r="H192" s="78"/>
      <c r="I192" s="80"/>
      <c r="J192" s="85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</row>
    <row r="193" spans="1:30" s="4" customFormat="1">
      <c r="A193" s="84"/>
      <c r="B193" s="84"/>
      <c r="C193" s="84"/>
      <c r="D193" s="77"/>
      <c r="E193" s="78"/>
      <c r="F193" s="78"/>
      <c r="G193" s="78"/>
      <c r="H193" s="78"/>
      <c r="I193" s="80"/>
      <c r="J193" s="85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</row>
    <row r="194" spans="1:30" s="4" customFormat="1">
      <c r="A194" s="84"/>
      <c r="B194" s="84"/>
      <c r="C194" s="84"/>
      <c r="D194" s="77"/>
      <c r="E194" s="78"/>
      <c r="F194" s="78"/>
      <c r="G194" s="78"/>
      <c r="H194" s="78"/>
      <c r="I194" s="80"/>
      <c r="J194" s="85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</row>
    <row r="195" spans="1:30" s="4" customFormat="1">
      <c r="A195" s="84"/>
      <c r="B195" s="84"/>
      <c r="C195" s="84"/>
      <c r="D195" s="77"/>
      <c r="E195" s="78"/>
      <c r="F195" s="78"/>
      <c r="G195" s="78"/>
      <c r="H195" s="78"/>
      <c r="I195" s="80"/>
      <c r="J195" s="85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</row>
    <row r="196" spans="1:30" s="4" customFormat="1">
      <c r="A196" s="84"/>
      <c r="B196" s="84"/>
      <c r="C196" s="84"/>
      <c r="D196" s="77"/>
      <c r="E196" s="78"/>
      <c r="F196" s="78"/>
      <c r="G196" s="78"/>
      <c r="H196" s="78"/>
      <c r="I196" s="80"/>
      <c r="J196" s="85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</row>
    <row r="197" spans="1:30" s="4" customFormat="1">
      <c r="A197" s="84"/>
      <c r="B197" s="84"/>
      <c r="C197" s="84"/>
      <c r="D197" s="77"/>
      <c r="E197" s="78"/>
      <c r="F197" s="78"/>
      <c r="G197" s="78"/>
      <c r="H197" s="78"/>
      <c r="I197" s="80"/>
      <c r="J197" s="85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</row>
    <row r="198" spans="1:30" s="4" customFormat="1">
      <c r="A198" s="84"/>
      <c r="B198" s="84"/>
      <c r="C198" s="84"/>
      <c r="D198" s="77"/>
      <c r="E198" s="78"/>
      <c r="F198" s="78"/>
      <c r="G198" s="78"/>
      <c r="H198" s="78"/>
      <c r="I198" s="80"/>
      <c r="J198" s="85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</row>
    <row r="199" spans="1:30" s="4" customFormat="1">
      <c r="A199" s="84"/>
      <c r="B199" s="84"/>
      <c r="C199" s="84"/>
      <c r="D199" s="77"/>
      <c r="E199" s="78"/>
      <c r="F199" s="78"/>
      <c r="G199" s="78"/>
      <c r="H199" s="78"/>
      <c r="I199" s="80"/>
      <c r="J199" s="85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</row>
    <row r="200" spans="1:30" s="4" customFormat="1">
      <c r="A200" s="84"/>
      <c r="B200" s="84"/>
      <c r="C200" s="84"/>
      <c r="D200" s="77"/>
      <c r="E200" s="78"/>
      <c r="F200" s="78"/>
      <c r="G200" s="78"/>
      <c r="H200" s="78"/>
      <c r="I200" s="80"/>
      <c r="J200" s="85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</row>
    <row r="201" spans="1:30" s="4" customFormat="1">
      <c r="A201" s="84"/>
      <c r="B201" s="84"/>
      <c r="C201" s="84"/>
      <c r="D201" s="77"/>
      <c r="E201" s="78"/>
      <c r="F201" s="78"/>
      <c r="G201" s="78"/>
      <c r="H201" s="78"/>
      <c r="I201" s="80"/>
      <c r="J201" s="85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</row>
    <row r="202" spans="1:30" s="4" customFormat="1">
      <c r="A202" s="84"/>
      <c r="B202" s="84"/>
      <c r="C202" s="84"/>
      <c r="D202" s="77"/>
      <c r="E202" s="78"/>
      <c r="F202" s="78"/>
      <c r="G202" s="78"/>
      <c r="H202" s="78"/>
      <c r="I202" s="80"/>
      <c r="J202" s="85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</row>
    <row r="203" spans="1:30" s="4" customFormat="1">
      <c r="A203" s="84"/>
      <c r="B203" s="84"/>
      <c r="C203" s="84"/>
      <c r="D203" s="77"/>
      <c r="E203" s="78"/>
      <c r="F203" s="78"/>
      <c r="G203" s="78"/>
      <c r="H203" s="78"/>
      <c r="I203" s="80"/>
      <c r="J203" s="85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</row>
    <row r="204" spans="1:30" s="4" customFormat="1">
      <c r="A204" s="84"/>
      <c r="B204" s="84"/>
      <c r="C204" s="84"/>
      <c r="D204" s="77"/>
      <c r="E204" s="78"/>
      <c r="F204" s="78"/>
      <c r="G204" s="78"/>
      <c r="H204" s="78"/>
      <c r="I204" s="80"/>
      <c r="J204" s="85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</row>
    <row r="205" spans="1:30" s="4" customFormat="1">
      <c r="A205" s="84"/>
      <c r="B205" s="84"/>
      <c r="C205" s="84"/>
      <c r="D205" s="77"/>
      <c r="E205" s="78"/>
      <c r="F205" s="78"/>
      <c r="G205" s="78"/>
      <c r="H205" s="78"/>
      <c r="I205" s="80"/>
      <c r="J205" s="85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</row>
    <row r="206" spans="1:30" s="4" customFormat="1">
      <c r="A206" s="84"/>
      <c r="B206" s="84"/>
      <c r="C206" s="84"/>
      <c r="D206" s="77"/>
      <c r="E206" s="78"/>
      <c r="F206" s="78"/>
      <c r="G206" s="78"/>
      <c r="H206" s="78"/>
      <c r="I206" s="80"/>
      <c r="J206" s="85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</row>
    <row r="207" spans="1:30" s="4" customFormat="1">
      <c r="A207" s="84"/>
      <c r="B207" s="84"/>
      <c r="C207" s="84"/>
      <c r="D207" s="77"/>
      <c r="E207" s="78"/>
      <c r="F207" s="78"/>
      <c r="G207" s="78"/>
      <c r="H207" s="78"/>
      <c r="I207" s="80"/>
      <c r="J207" s="85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</row>
    <row r="208" spans="1:30" s="4" customFormat="1">
      <c r="A208" s="84"/>
      <c r="B208" s="84"/>
      <c r="C208" s="84"/>
      <c r="D208" s="77"/>
      <c r="E208" s="78"/>
      <c r="F208" s="78"/>
      <c r="G208" s="78"/>
      <c r="H208" s="78"/>
      <c r="I208" s="80"/>
      <c r="J208" s="85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  <c r="AA208" s="76"/>
      <c r="AB208" s="76"/>
      <c r="AC208" s="76"/>
      <c r="AD208" s="76"/>
    </row>
    <row r="209" spans="1:30" s="4" customFormat="1">
      <c r="A209" s="84"/>
      <c r="B209" s="84"/>
      <c r="C209" s="84"/>
      <c r="D209" s="77"/>
      <c r="E209" s="78"/>
      <c r="F209" s="78"/>
      <c r="G209" s="78"/>
      <c r="H209" s="78"/>
      <c r="I209" s="80"/>
      <c r="J209" s="85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  <c r="AA209" s="76"/>
      <c r="AB209" s="76"/>
      <c r="AC209" s="76"/>
      <c r="AD209" s="76"/>
    </row>
    <row r="210" spans="1:30" s="4" customFormat="1">
      <c r="A210" s="84"/>
      <c r="B210" s="84"/>
      <c r="C210" s="84"/>
      <c r="D210" s="77"/>
      <c r="E210" s="78"/>
      <c r="F210" s="78"/>
      <c r="G210" s="78"/>
      <c r="H210" s="78"/>
      <c r="I210" s="80"/>
      <c r="J210" s="85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  <c r="AA210" s="76"/>
      <c r="AB210" s="76"/>
      <c r="AC210" s="76"/>
      <c r="AD210" s="76"/>
    </row>
    <row r="211" spans="1:30" s="4" customFormat="1">
      <c r="A211" s="84"/>
      <c r="B211" s="84"/>
      <c r="C211" s="84"/>
      <c r="D211" s="77"/>
      <c r="E211" s="78"/>
      <c r="F211" s="78"/>
      <c r="G211" s="78"/>
      <c r="H211" s="78"/>
      <c r="I211" s="80"/>
      <c r="J211" s="85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  <c r="AA211" s="76"/>
      <c r="AB211" s="76"/>
      <c r="AC211" s="76"/>
      <c r="AD211" s="76"/>
    </row>
    <row r="212" spans="1:30" s="4" customFormat="1">
      <c r="A212" s="84"/>
      <c r="B212" s="84"/>
      <c r="C212" s="84"/>
      <c r="D212" s="77"/>
      <c r="E212" s="78"/>
      <c r="F212" s="78"/>
      <c r="G212" s="78"/>
      <c r="H212" s="78"/>
      <c r="I212" s="80"/>
      <c r="J212" s="85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  <c r="AA212" s="76"/>
      <c r="AB212" s="76"/>
      <c r="AC212" s="76"/>
      <c r="AD212" s="76"/>
    </row>
    <row r="213" spans="1:30" s="4" customFormat="1">
      <c r="A213" s="84"/>
      <c r="B213" s="84"/>
      <c r="C213" s="84"/>
      <c r="D213" s="77"/>
      <c r="E213" s="78"/>
      <c r="F213" s="78"/>
      <c r="G213" s="78"/>
      <c r="H213" s="78"/>
      <c r="I213" s="80"/>
      <c r="J213" s="85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</row>
    <row r="214" spans="1:30" s="4" customFormat="1">
      <c r="A214" s="84"/>
      <c r="B214" s="84"/>
      <c r="C214" s="84"/>
      <c r="D214" s="77"/>
      <c r="E214" s="78"/>
      <c r="F214" s="78"/>
      <c r="G214" s="78"/>
      <c r="H214" s="78"/>
      <c r="I214" s="80"/>
      <c r="J214" s="85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</row>
    <row r="215" spans="1:30" s="4" customFormat="1">
      <c r="A215" s="84"/>
      <c r="B215" s="84"/>
      <c r="C215" s="84"/>
      <c r="D215" s="77"/>
      <c r="E215" s="78"/>
      <c r="F215" s="78"/>
      <c r="G215" s="78"/>
      <c r="H215" s="78"/>
      <c r="I215" s="80"/>
      <c r="J215" s="85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  <c r="AA215" s="76"/>
      <c r="AB215" s="76"/>
      <c r="AC215" s="76"/>
      <c r="AD215" s="76"/>
    </row>
    <row r="216" spans="1:30" s="4" customFormat="1">
      <c r="A216" s="84"/>
      <c r="B216" s="84"/>
      <c r="C216" s="84"/>
      <c r="D216" s="77"/>
      <c r="E216" s="78"/>
      <c r="F216" s="78"/>
      <c r="G216" s="78"/>
      <c r="H216" s="78"/>
      <c r="I216" s="80"/>
      <c r="J216" s="85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  <c r="AA216" s="76"/>
      <c r="AB216" s="76"/>
      <c r="AC216" s="76"/>
      <c r="AD216" s="76"/>
    </row>
    <row r="217" spans="1:30" s="4" customFormat="1">
      <c r="A217" s="84"/>
      <c r="B217" s="84"/>
      <c r="C217" s="84"/>
      <c r="D217" s="77"/>
      <c r="E217" s="78"/>
      <c r="F217" s="78"/>
      <c r="G217" s="78"/>
      <c r="H217" s="78"/>
      <c r="I217" s="80"/>
      <c r="J217" s="85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  <c r="AA217" s="76"/>
      <c r="AB217" s="76"/>
      <c r="AC217" s="76"/>
      <c r="AD217" s="76"/>
    </row>
    <row r="218" spans="1:30" s="4" customFormat="1">
      <c r="A218" s="84"/>
      <c r="B218" s="84"/>
      <c r="C218" s="84"/>
      <c r="D218" s="77"/>
      <c r="E218" s="78"/>
      <c r="F218" s="78"/>
      <c r="G218" s="78"/>
      <c r="H218" s="78"/>
      <c r="I218" s="80"/>
      <c r="J218" s="85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  <c r="AA218" s="76"/>
      <c r="AB218" s="76"/>
      <c r="AC218" s="76"/>
      <c r="AD218" s="76"/>
    </row>
    <row r="219" spans="1:30" s="4" customFormat="1">
      <c r="A219" s="84"/>
      <c r="B219" s="84"/>
      <c r="C219" s="84"/>
      <c r="D219" s="77"/>
      <c r="E219" s="78"/>
      <c r="F219" s="78"/>
      <c r="G219" s="78"/>
      <c r="H219" s="78"/>
      <c r="I219" s="80"/>
      <c r="J219" s="85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  <c r="AA219" s="76"/>
      <c r="AB219" s="76"/>
      <c r="AC219" s="76"/>
      <c r="AD219" s="76"/>
    </row>
    <row r="220" spans="1:30" s="4" customFormat="1">
      <c r="A220" s="84"/>
      <c r="B220" s="84"/>
      <c r="C220" s="84"/>
      <c r="D220" s="77"/>
      <c r="E220" s="78"/>
      <c r="F220" s="78"/>
      <c r="G220" s="78"/>
      <c r="H220" s="78"/>
      <c r="I220" s="80"/>
      <c r="J220" s="85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</row>
    <row r="221" spans="1:30" s="4" customFormat="1">
      <c r="A221" s="84"/>
      <c r="B221" s="84"/>
      <c r="C221" s="84"/>
      <c r="D221" s="77"/>
      <c r="E221" s="78"/>
      <c r="F221" s="78"/>
      <c r="G221" s="78"/>
      <c r="H221" s="78"/>
      <c r="I221" s="80"/>
      <c r="J221" s="85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</row>
    <row r="222" spans="1:30" s="4" customFormat="1">
      <c r="A222" s="84"/>
      <c r="B222" s="84"/>
      <c r="C222" s="84"/>
      <c r="D222" s="77"/>
      <c r="E222" s="78"/>
      <c r="F222" s="78"/>
      <c r="G222" s="78"/>
      <c r="H222" s="78"/>
      <c r="I222" s="80"/>
      <c r="J222" s="85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</row>
    <row r="223" spans="1:30" s="4" customFormat="1">
      <c r="A223" s="84"/>
      <c r="B223" s="84"/>
      <c r="C223" s="84"/>
      <c r="D223" s="77"/>
      <c r="E223" s="78"/>
      <c r="F223" s="78"/>
      <c r="G223" s="78"/>
      <c r="H223" s="78"/>
      <c r="I223" s="80"/>
      <c r="J223" s="85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</row>
    <row r="224" spans="1:30" s="4" customFormat="1">
      <c r="A224" s="84"/>
      <c r="B224" s="84"/>
      <c r="C224" s="84"/>
      <c r="D224" s="77"/>
      <c r="E224" s="78"/>
      <c r="F224" s="78"/>
      <c r="G224" s="78"/>
      <c r="H224" s="78"/>
      <c r="I224" s="80"/>
      <c r="J224" s="85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  <c r="AA224" s="76"/>
      <c r="AB224" s="76"/>
      <c r="AC224" s="76"/>
      <c r="AD224" s="76"/>
    </row>
    <row r="225" spans="1:30" s="4" customFormat="1">
      <c r="A225" s="84"/>
      <c r="B225" s="84"/>
      <c r="C225" s="84"/>
      <c r="D225" s="77"/>
      <c r="E225" s="78"/>
      <c r="F225" s="78"/>
      <c r="G225" s="78"/>
      <c r="H225" s="78"/>
      <c r="I225" s="80"/>
      <c r="J225" s="85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  <c r="AA225" s="76"/>
      <c r="AB225" s="76"/>
      <c r="AC225" s="76"/>
      <c r="AD225" s="76"/>
    </row>
    <row r="226" spans="1:30" s="4" customFormat="1">
      <c r="A226" s="84"/>
      <c r="B226" s="84"/>
      <c r="C226" s="84"/>
      <c r="D226" s="77"/>
      <c r="E226" s="78"/>
      <c r="F226" s="78"/>
      <c r="G226" s="78"/>
      <c r="H226" s="78"/>
      <c r="I226" s="80"/>
      <c r="J226" s="85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  <c r="AA226" s="76"/>
      <c r="AB226" s="76"/>
      <c r="AC226" s="76"/>
      <c r="AD226" s="76"/>
    </row>
    <row r="227" spans="1:30" s="4" customFormat="1">
      <c r="A227" s="84"/>
      <c r="B227" s="84"/>
      <c r="C227" s="84"/>
      <c r="D227" s="77"/>
      <c r="E227" s="78"/>
      <c r="F227" s="78"/>
      <c r="G227" s="78"/>
      <c r="H227" s="78"/>
      <c r="I227" s="80"/>
      <c r="J227" s="85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  <c r="AA227" s="76"/>
      <c r="AB227" s="76"/>
      <c r="AC227" s="76"/>
      <c r="AD227" s="76"/>
    </row>
    <row r="228" spans="1:30" s="4" customFormat="1">
      <c r="A228" s="84"/>
      <c r="B228" s="84"/>
      <c r="C228" s="84"/>
      <c r="D228" s="77"/>
      <c r="E228" s="78"/>
      <c r="F228" s="78"/>
      <c r="G228" s="78"/>
      <c r="H228" s="78"/>
      <c r="I228" s="80"/>
      <c r="J228" s="85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  <c r="AA228" s="76"/>
      <c r="AB228" s="76"/>
      <c r="AC228" s="76"/>
      <c r="AD228" s="76"/>
    </row>
    <row r="229" spans="1:30" s="4" customFormat="1">
      <c r="A229" s="84"/>
      <c r="B229" s="84"/>
      <c r="C229" s="84"/>
      <c r="D229" s="77"/>
      <c r="E229" s="78"/>
      <c r="F229" s="78"/>
      <c r="G229" s="78"/>
      <c r="H229" s="78"/>
      <c r="I229" s="80"/>
      <c r="J229" s="85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</row>
    <row r="230" spans="1:30" s="4" customFormat="1">
      <c r="A230" s="84"/>
      <c r="B230" s="84"/>
      <c r="C230" s="84"/>
      <c r="D230" s="77"/>
      <c r="E230" s="78"/>
      <c r="F230" s="78"/>
      <c r="G230" s="78"/>
      <c r="H230" s="78"/>
      <c r="I230" s="80"/>
      <c r="J230" s="85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</row>
    <row r="231" spans="1:30" s="4" customFormat="1">
      <c r="A231" s="84"/>
      <c r="B231" s="84"/>
      <c r="C231" s="84"/>
      <c r="D231" s="77"/>
      <c r="E231" s="78"/>
      <c r="F231" s="78"/>
      <c r="G231" s="78"/>
      <c r="H231" s="78"/>
      <c r="I231" s="80"/>
      <c r="J231" s="85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</row>
    <row r="232" spans="1:30" s="4" customFormat="1">
      <c r="A232" s="84"/>
      <c r="B232" s="84"/>
      <c r="C232" s="84"/>
      <c r="D232" s="77"/>
      <c r="E232" s="78"/>
      <c r="F232" s="78"/>
      <c r="G232" s="78"/>
      <c r="H232" s="78"/>
      <c r="I232" s="80"/>
      <c r="J232" s="85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</row>
  </sheetData>
  <mergeCells count="95">
    <mergeCell ref="C56:D56"/>
    <mergeCell ref="C57:D57"/>
    <mergeCell ref="C36:D36"/>
    <mergeCell ref="C35:D35"/>
    <mergeCell ref="C32:D32"/>
    <mergeCell ref="B38:D38"/>
    <mergeCell ref="A41:D41"/>
    <mergeCell ref="A42:D42"/>
    <mergeCell ref="B43:D43"/>
    <mergeCell ref="C44:D44"/>
    <mergeCell ref="C49:D49"/>
    <mergeCell ref="C39:D39"/>
    <mergeCell ref="C25:D25"/>
    <mergeCell ref="C27:D27"/>
    <mergeCell ref="B28:D28"/>
    <mergeCell ref="B34:D34"/>
    <mergeCell ref="B26:D26"/>
    <mergeCell ref="C29:D29"/>
    <mergeCell ref="A9:E9"/>
    <mergeCell ref="A10:E10"/>
    <mergeCell ref="B13:D13"/>
    <mergeCell ref="B12:D12"/>
    <mergeCell ref="A22:D22"/>
    <mergeCell ref="B15:D15"/>
    <mergeCell ref="B14:D14"/>
    <mergeCell ref="A11:D11"/>
    <mergeCell ref="D2:I2"/>
    <mergeCell ref="D4:I4"/>
    <mergeCell ref="A7:E7"/>
    <mergeCell ref="A6:E6"/>
    <mergeCell ref="A8:E8"/>
    <mergeCell ref="B24:D24"/>
    <mergeCell ref="B21:D21"/>
    <mergeCell ref="B20:D20"/>
    <mergeCell ref="B19:D19"/>
    <mergeCell ref="B16:D16"/>
    <mergeCell ref="B17:D17"/>
    <mergeCell ref="B18:D18"/>
    <mergeCell ref="A23:D23"/>
    <mergeCell ref="C58:D58"/>
    <mergeCell ref="C94:D94"/>
    <mergeCell ref="B95:D95"/>
    <mergeCell ref="B59:D59"/>
    <mergeCell ref="C60:D60"/>
    <mergeCell ref="C65:D65"/>
    <mergeCell ref="C89:D89"/>
    <mergeCell ref="C92:D92"/>
    <mergeCell ref="C96:D96"/>
    <mergeCell ref="C98:D98"/>
    <mergeCell ref="B106:D106"/>
    <mergeCell ref="C107:D107"/>
    <mergeCell ref="A110:D110"/>
    <mergeCell ref="B101:D101"/>
    <mergeCell ref="C104:D104"/>
    <mergeCell ref="C102:D102"/>
    <mergeCell ref="B129:D129"/>
    <mergeCell ref="C131:D131"/>
    <mergeCell ref="B133:D133"/>
    <mergeCell ref="C130:D130"/>
    <mergeCell ref="B111:D111"/>
    <mergeCell ref="C112:D112"/>
    <mergeCell ref="C118:D118"/>
    <mergeCell ref="B120:D120"/>
    <mergeCell ref="C121:D121"/>
    <mergeCell ref="B122:D122"/>
    <mergeCell ref="B125:D125"/>
    <mergeCell ref="C123:D123"/>
    <mergeCell ref="C126:D126"/>
    <mergeCell ref="A128:D128"/>
    <mergeCell ref="B162:D162"/>
    <mergeCell ref="C163:D163"/>
    <mergeCell ref="C134:D134"/>
    <mergeCell ref="C135:D135"/>
    <mergeCell ref="C137:D137"/>
    <mergeCell ref="B139:D139"/>
    <mergeCell ref="B145:D145"/>
    <mergeCell ref="C140:D140"/>
    <mergeCell ref="C146:D146"/>
    <mergeCell ref="B149:D149"/>
    <mergeCell ref="G170:I170"/>
    <mergeCell ref="G172:I172"/>
    <mergeCell ref="A142:D142"/>
    <mergeCell ref="B143:D143"/>
    <mergeCell ref="C144:D144"/>
    <mergeCell ref="C150:D150"/>
    <mergeCell ref="A151:D151"/>
    <mergeCell ref="C166:D166"/>
    <mergeCell ref="B152:D152"/>
    <mergeCell ref="C153:D153"/>
    <mergeCell ref="B154:D154"/>
    <mergeCell ref="C156:D156"/>
    <mergeCell ref="B157:D157"/>
    <mergeCell ref="C155:D155"/>
    <mergeCell ref="C158:D158"/>
    <mergeCell ref="C160:D160"/>
  </mergeCells>
  <pageMargins left="0.75" right="0.75" top="1" bottom="1" header="0.5" footer="0.5"/>
  <pageSetup paperSize="9" scale="67" fitToHeight="0" orientation="portrait" r:id="rId1"/>
  <rowBreaks count="1" manualBreakCount="1">
    <brk id="11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Račun prihoda i rashoda</vt:lpstr>
      <vt:lpstr>Rashodi i prihodi prema izvoru</vt:lpstr>
      <vt:lpstr>Rashodi prema funkcijskoj klas.</vt:lpstr>
      <vt:lpstr>Račun financiranja</vt:lpstr>
      <vt:lpstr>Račun financ. prema izvorima</vt:lpstr>
      <vt:lpstr>Programska klasifikacija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Nenad Keleminec</dc:creator>
  <cp:lastModifiedBy>Jelena Horvat</cp:lastModifiedBy>
  <cp:lastPrinted>2026-07-27T12:45:26Z</cp:lastPrinted>
  <dcterms:created xsi:type="dcterms:W3CDTF">2025-07-17T07:52:32Z</dcterms:created>
  <dcterms:modified xsi:type="dcterms:W3CDTF">2026-07-28T06:51:45Z</dcterms:modified>
</cp:coreProperties>
</file>