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akac\Documents\Spomenka\Upravno vijeće\Sanacija\Mjesečni izvještaji\2025\Prosinac\Izvršenje Financijskog plana 2025. godina\"/>
    </mc:Choice>
  </mc:AlternateContent>
  <bookViews>
    <workbookView xWindow="0" yWindow="0" windowWidth="13620" windowHeight="11220"/>
  </bookViews>
  <sheets>
    <sheet name="SAŽETAK" sheetId="9" r:id="rId1"/>
    <sheet name="Račun prihoda i rashoda" sheetId="2" r:id="rId2"/>
    <sheet name="Rashodi i prihodi prema izvoru" sheetId="3" r:id="rId3"/>
    <sheet name="Rashodi prema funkc. klas." sheetId="5" r:id="rId4"/>
    <sheet name="Račun financiranja" sheetId="6" r:id="rId5"/>
    <sheet name="Račun financ. - prema izvorima" sheetId="7" r:id="rId6"/>
    <sheet name="Programska klasifikacija" sheetId="8" r:id="rId7"/>
  </sheets>
  <calcPr calcId="152511"/>
</workbook>
</file>

<file path=xl/calcChain.xml><?xml version="1.0" encoding="utf-8"?>
<calcChain xmlns="http://schemas.openxmlformats.org/spreadsheetml/2006/main">
  <c r="I9" i="8" l="1"/>
  <c r="I8" i="8"/>
  <c r="H9" i="8"/>
  <c r="H10" i="8"/>
  <c r="G9" i="8"/>
  <c r="H8" i="8"/>
  <c r="G8" i="8"/>
  <c r="F9" i="8"/>
  <c r="F8" i="8"/>
  <c r="I11" i="8"/>
  <c r="K9" i="6" l="1"/>
  <c r="J9" i="6"/>
  <c r="G9" i="6"/>
  <c r="H9" i="6"/>
  <c r="I9" i="6"/>
  <c r="F9" i="6"/>
  <c r="K96" i="2" l="1"/>
  <c r="J11" i="6" l="1"/>
  <c r="I15" i="6"/>
  <c r="F13" i="6"/>
  <c r="K12" i="2" l="1"/>
  <c r="F12" i="7" l="1"/>
  <c r="F11" i="7"/>
  <c r="F7" i="7"/>
  <c r="K7" i="6"/>
  <c r="G10" i="5"/>
  <c r="G9" i="5"/>
  <c r="G8" i="5"/>
  <c r="F7" i="5"/>
  <c r="F8" i="5"/>
  <c r="F9" i="5"/>
  <c r="F10" i="5"/>
  <c r="F6" i="5"/>
  <c r="G18" i="2"/>
  <c r="I11" i="2"/>
  <c r="F11" i="2"/>
  <c r="E17" i="9" l="1"/>
  <c r="G17" i="9" s="1"/>
  <c r="D17" i="9"/>
  <c r="G16" i="9"/>
  <c r="F16" i="9"/>
  <c r="G15" i="9"/>
  <c r="F15" i="9"/>
  <c r="G11" i="9"/>
  <c r="F11" i="9"/>
  <c r="G10" i="9"/>
  <c r="G8" i="9"/>
  <c r="F8" i="9"/>
  <c r="F174" i="8" l="1"/>
  <c r="H194" i="8"/>
  <c r="I194" i="8" s="1"/>
  <c r="H191" i="8"/>
  <c r="H190" i="8" s="1"/>
  <c r="I190" i="8" s="1"/>
  <c r="G190" i="8"/>
  <c r="F190" i="8"/>
  <c r="G183" i="8"/>
  <c r="F183" i="8"/>
  <c r="I187" i="8"/>
  <c r="H187" i="8"/>
  <c r="H184" i="8"/>
  <c r="H183" i="8" s="1"/>
  <c r="I183" i="8" s="1"/>
  <c r="G177" i="8"/>
  <c r="G174" i="8" s="1"/>
  <c r="F177" i="8"/>
  <c r="H181" i="8"/>
  <c r="H178" i="8"/>
  <c r="H177" i="8" s="1"/>
  <c r="I177" i="8" s="1"/>
  <c r="I175" i="8"/>
  <c r="H175" i="8"/>
  <c r="H174" i="8" s="1"/>
  <c r="I174" i="8" s="1"/>
  <c r="G171" i="8"/>
  <c r="F171" i="8"/>
  <c r="I172" i="8"/>
  <c r="H172" i="8"/>
  <c r="H171" i="8" s="1"/>
  <c r="I171" i="8" s="1"/>
  <c r="G168" i="8"/>
  <c r="H168" i="8"/>
  <c r="I168" i="8" s="1"/>
  <c r="F168" i="8"/>
  <c r="H169" i="8"/>
  <c r="I169" i="8"/>
  <c r="G164" i="8"/>
  <c r="F164" i="8"/>
  <c r="F159" i="8" s="1"/>
  <c r="H165" i="8"/>
  <c r="I165" i="8" s="1"/>
  <c r="G160" i="8"/>
  <c r="G159" i="8" s="1"/>
  <c r="F160" i="8"/>
  <c r="H161" i="8"/>
  <c r="H160" i="8" s="1"/>
  <c r="G154" i="8"/>
  <c r="G153" i="8" s="1"/>
  <c r="F154" i="8"/>
  <c r="F153" i="8" s="1"/>
  <c r="H157" i="8"/>
  <c r="I157" i="8" s="1"/>
  <c r="H155" i="8"/>
  <c r="I155" i="8" s="1"/>
  <c r="G144" i="8"/>
  <c r="H144" i="8"/>
  <c r="I144" i="8"/>
  <c r="F144" i="8"/>
  <c r="F133" i="8"/>
  <c r="H150" i="8"/>
  <c r="H149" i="8" s="1"/>
  <c r="I149" i="8" s="1"/>
  <c r="G149" i="8"/>
  <c r="F149" i="8"/>
  <c r="H147" i="8"/>
  <c r="H146" i="8" s="1"/>
  <c r="G146" i="8"/>
  <c r="F146" i="8"/>
  <c r="H142" i="8"/>
  <c r="H141" i="8" s="1"/>
  <c r="I141" i="8" s="1"/>
  <c r="G141" i="8"/>
  <c r="F141" i="8"/>
  <c r="F132" i="8" s="1"/>
  <c r="G133" i="8"/>
  <c r="H139" i="8"/>
  <c r="I139" i="8" s="1"/>
  <c r="H134" i="8"/>
  <c r="H129" i="8"/>
  <c r="I129" i="8" s="1"/>
  <c r="G128" i="8"/>
  <c r="H128" i="8"/>
  <c r="I128" i="8" s="1"/>
  <c r="F128" i="8"/>
  <c r="G122" i="8"/>
  <c r="F122" i="8"/>
  <c r="H125" i="8"/>
  <c r="I125" i="8" s="1"/>
  <c r="H123" i="8"/>
  <c r="I123" i="8" s="1"/>
  <c r="G117" i="8"/>
  <c r="F117" i="8"/>
  <c r="H120" i="8"/>
  <c r="I120" i="8" s="1"/>
  <c r="H118" i="8"/>
  <c r="I118" i="8" s="1"/>
  <c r="H114" i="8"/>
  <c r="I114" i="8" s="1"/>
  <c r="I111" i="8"/>
  <c r="H111" i="8"/>
  <c r="I160" i="8" l="1"/>
  <c r="H122" i="8"/>
  <c r="I122" i="8" s="1"/>
  <c r="H154" i="8"/>
  <c r="I161" i="8"/>
  <c r="H164" i="8"/>
  <c r="I164" i="8" s="1"/>
  <c r="I191" i="8"/>
  <c r="H117" i="8"/>
  <c r="I117" i="8" s="1"/>
  <c r="G132" i="8"/>
  <c r="I178" i="8"/>
  <c r="I184" i="8"/>
  <c r="H133" i="8"/>
  <c r="I133" i="8" s="1"/>
  <c r="I147" i="8"/>
  <c r="I150" i="8"/>
  <c r="I134" i="8"/>
  <c r="I146" i="8"/>
  <c r="I142" i="8"/>
  <c r="H85" i="8"/>
  <c r="I85" i="8" s="1"/>
  <c r="H80" i="8"/>
  <c r="G79" i="8"/>
  <c r="F79" i="8"/>
  <c r="I76" i="8"/>
  <c r="H72" i="8"/>
  <c r="H49" i="8"/>
  <c r="I49" i="8" s="1"/>
  <c r="H44" i="8"/>
  <c r="I44" i="8" s="1"/>
  <c r="G43" i="8"/>
  <c r="F43" i="8"/>
  <c r="F37" i="8"/>
  <c r="F36" i="8" s="1"/>
  <c r="F35" i="8" s="1"/>
  <c r="G37" i="8"/>
  <c r="G36" i="8" s="1"/>
  <c r="H38" i="8"/>
  <c r="H37" i="8" s="1"/>
  <c r="H36" i="8" s="1"/>
  <c r="H35" i="8" s="1"/>
  <c r="I30" i="8"/>
  <c r="I34" i="8"/>
  <c r="H31" i="8"/>
  <c r="H29" i="8" s="1"/>
  <c r="I29" i="8" s="1"/>
  <c r="H27" i="8"/>
  <c r="H26" i="8" s="1"/>
  <c r="I23" i="8"/>
  <c r="H24" i="8"/>
  <c r="I24" i="8" s="1"/>
  <c r="H22" i="8"/>
  <c r="I22" i="8" s="1"/>
  <c r="G22" i="8"/>
  <c r="F22" i="8"/>
  <c r="G33" i="8"/>
  <c r="H33" i="8"/>
  <c r="I33" i="8" s="1"/>
  <c r="F33" i="8"/>
  <c r="G29" i="8"/>
  <c r="F29" i="8"/>
  <c r="G26" i="8"/>
  <c r="F26" i="8"/>
  <c r="I12" i="8"/>
  <c r="I13" i="8"/>
  <c r="I14" i="8"/>
  <c r="I15" i="8"/>
  <c r="I16" i="8"/>
  <c r="I17" i="8"/>
  <c r="I18" i="8"/>
  <c r="I19" i="8"/>
  <c r="G8" i="7"/>
  <c r="G9" i="7"/>
  <c r="G10" i="7"/>
  <c r="G11" i="7"/>
  <c r="G12" i="7"/>
  <c r="G13" i="7"/>
  <c r="G14" i="7"/>
  <c r="G15" i="7"/>
  <c r="G7" i="7"/>
  <c r="F8" i="7"/>
  <c r="F9" i="7"/>
  <c r="F10" i="7"/>
  <c r="F13" i="7"/>
  <c r="F14" i="7"/>
  <c r="F15" i="7"/>
  <c r="K8" i="6"/>
  <c r="K11" i="6"/>
  <c r="K12" i="6"/>
  <c r="J8" i="6"/>
  <c r="J12" i="6"/>
  <c r="J13" i="6"/>
  <c r="J14" i="6"/>
  <c r="J15" i="6"/>
  <c r="J16" i="6"/>
  <c r="J7" i="6"/>
  <c r="I12" i="6"/>
  <c r="I13" i="6"/>
  <c r="G7" i="6"/>
  <c r="H7" i="6"/>
  <c r="I7" i="6"/>
  <c r="G11" i="6"/>
  <c r="H11" i="6"/>
  <c r="I11" i="6"/>
  <c r="F11" i="6"/>
  <c r="F12" i="6"/>
  <c r="F15" i="6"/>
  <c r="F7" i="6"/>
  <c r="G7" i="5"/>
  <c r="G6" i="5"/>
  <c r="C7" i="5"/>
  <c r="D7" i="5"/>
  <c r="E7" i="5"/>
  <c r="B7" i="5"/>
  <c r="G25" i="3"/>
  <c r="G26" i="3"/>
  <c r="G8" i="3"/>
  <c r="F31" i="3"/>
  <c r="F25" i="3"/>
  <c r="F26" i="3"/>
  <c r="F24" i="3"/>
  <c r="G9" i="3"/>
  <c r="G10" i="3"/>
  <c r="F19" i="3"/>
  <c r="F18" i="3"/>
  <c r="F17" i="3"/>
  <c r="F15" i="3"/>
  <c r="F14" i="3"/>
  <c r="F11" i="3"/>
  <c r="F9" i="3"/>
  <c r="F10" i="3"/>
  <c r="C9" i="3"/>
  <c r="I154" i="8" l="1"/>
  <c r="H153" i="8"/>
  <c r="I153" i="8" s="1"/>
  <c r="H132" i="8"/>
  <c r="I132" i="8" s="1"/>
  <c r="I26" i="8"/>
  <c r="H159" i="8"/>
  <c r="I159" i="8" s="1"/>
  <c r="I31" i="8"/>
  <c r="I38" i="8"/>
  <c r="I36" i="8"/>
  <c r="H43" i="8"/>
  <c r="I72" i="8"/>
  <c r="I27" i="8"/>
  <c r="I37" i="8"/>
  <c r="F42" i="8"/>
  <c r="F41" i="8" s="1"/>
  <c r="H79" i="8"/>
  <c r="I79" i="8" s="1"/>
  <c r="I80" i="8"/>
  <c r="G42" i="8"/>
  <c r="G41" i="8" s="1"/>
  <c r="I43" i="8"/>
  <c r="G35" i="8"/>
  <c r="I35" i="8" s="1"/>
  <c r="H21" i="8"/>
  <c r="F21" i="8"/>
  <c r="F20" i="8" s="1"/>
  <c r="F10" i="8" s="1"/>
  <c r="G21" i="8"/>
  <c r="G20" i="8" s="1"/>
  <c r="G10" i="8" l="1"/>
  <c r="H20" i="8"/>
  <c r="I21" i="8"/>
  <c r="H42" i="8"/>
  <c r="I20" i="8" l="1"/>
  <c r="I10" i="8"/>
  <c r="H41" i="8"/>
  <c r="I42" i="8"/>
  <c r="I41" i="8" l="1"/>
  <c r="J111" i="2" l="1"/>
  <c r="J114" i="2"/>
  <c r="J115" i="2"/>
  <c r="J116" i="2"/>
  <c r="J117" i="2"/>
  <c r="J119" i="2"/>
  <c r="J121" i="2"/>
  <c r="J123" i="2"/>
  <c r="J126" i="2"/>
  <c r="J56" i="2"/>
  <c r="J57" i="2"/>
  <c r="J59" i="2"/>
  <c r="J61" i="2"/>
  <c r="J64" i="2"/>
  <c r="J65" i="2"/>
  <c r="J66" i="2"/>
  <c r="J67" i="2"/>
  <c r="J69" i="2"/>
  <c r="J70" i="2"/>
  <c r="J71" i="2"/>
  <c r="J72" i="2"/>
  <c r="J73" i="2"/>
  <c r="J74" i="2"/>
  <c r="J76" i="2"/>
  <c r="J77" i="2"/>
  <c r="J78" i="2"/>
  <c r="J79" i="2"/>
  <c r="J80" i="2"/>
  <c r="J81" i="2"/>
  <c r="J82" i="2"/>
  <c r="J83" i="2"/>
  <c r="J84" i="2"/>
  <c r="J89" i="2"/>
  <c r="J90" i="2"/>
  <c r="J91" i="2"/>
  <c r="J92" i="2"/>
  <c r="J93" i="2"/>
  <c r="J94" i="2"/>
  <c r="J95" i="2"/>
  <c r="J98" i="2"/>
  <c r="J99" i="2"/>
  <c r="J101" i="2"/>
  <c r="J102" i="2"/>
  <c r="J103" i="2"/>
  <c r="J106" i="2"/>
  <c r="I113" i="2"/>
  <c r="I85" i="2"/>
  <c r="I60" i="2"/>
  <c r="I58" i="2"/>
  <c r="H108" i="2"/>
  <c r="G108" i="2"/>
  <c r="F120" i="2"/>
  <c r="I120" i="2"/>
  <c r="J120" i="2" s="1"/>
  <c r="F122" i="2"/>
  <c r="I122" i="2"/>
  <c r="J122" i="2" s="1"/>
  <c r="F85" i="2"/>
  <c r="J37" i="2"/>
  <c r="J38" i="2"/>
  <c r="J39" i="2"/>
  <c r="J40" i="2"/>
  <c r="J16" i="2"/>
  <c r="I33" i="2"/>
  <c r="F33" i="2"/>
  <c r="F10" i="9"/>
  <c r="E20" i="9"/>
  <c r="E19" i="9"/>
  <c r="D20" i="9"/>
  <c r="D19" i="9"/>
  <c r="G20" i="9" l="1"/>
  <c r="G19" i="9"/>
  <c r="C20" i="9"/>
  <c r="C19" i="9"/>
  <c r="B20" i="9"/>
  <c r="F20" i="9" s="1"/>
  <c r="B19" i="9"/>
  <c r="F19" i="9" s="1"/>
  <c r="E6" i="5" l="1"/>
  <c r="D6" i="5"/>
  <c r="C6" i="5"/>
  <c r="B6" i="5"/>
  <c r="C13" i="7" l="1"/>
  <c r="D13" i="7"/>
  <c r="E13" i="7"/>
  <c r="B13" i="7"/>
  <c r="C11" i="7"/>
  <c r="C10" i="7" s="1"/>
  <c r="D11" i="7"/>
  <c r="E11" i="7"/>
  <c r="E10" i="7"/>
  <c r="B11" i="7"/>
  <c r="C8" i="7"/>
  <c r="C7" i="7" s="1"/>
  <c r="D8" i="7"/>
  <c r="D7" i="7" s="1"/>
  <c r="E8" i="7"/>
  <c r="E7" i="7" s="1"/>
  <c r="B8" i="7"/>
  <c r="B7" i="7" s="1"/>
  <c r="F12" i="3"/>
  <c r="G12" i="3"/>
  <c r="G14" i="3"/>
  <c r="G15" i="3"/>
  <c r="G17" i="3"/>
  <c r="G18" i="3"/>
  <c r="G19" i="3"/>
  <c r="F20" i="3"/>
  <c r="G20" i="3"/>
  <c r="F22" i="3"/>
  <c r="G22" i="3"/>
  <c r="F28" i="3"/>
  <c r="G28" i="3"/>
  <c r="F30" i="3"/>
  <c r="G30" i="3"/>
  <c r="G31" i="3"/>
  <c r="F33" i="3"/>
  <c r="G33" i="3"/>
  <c r="F34" i="3"/>
  <c r="G34" i="3"/>
  <c r="F36" i="3"/>
  <c r="G36" i="3"/>
  <c r="F38" i="3"/>
  <c r="G38" i="3"/>
  <c r="C39" i="3"/>
  <c r="D39" i="3"/>
  <c r="E39" i="3"/>
  <c r="C37" i="3"/>
  <c r="D37" i="3"/>
  <c r="G37" i="3" s="1"/>
  <c r="E37" i="3"/>
  <c r="C35" i="3"/>
  <c r="D35" i="3"/>
  <c r="E35" i="3"/>
  <c r="E24" i="3" s="1"/>
  <c r="C32" i="3"/>
  <c r="D32" i="3"/>
  <c r="G32" i="3" s="1"/>
  <c r="E32" i="3"/>
  <c r="C29" i="3"/>
  <c r="D29" i="3"/>
  <c r="E29" i="3"/>
  <c r="C27" i="3"/>
  <c r="D27" i="3"/>
  <c r="E27" i="3"/>
  <c r="C25" i="3"/>
  <c r="D25" i="3"/>
  <c r="E25" i="3"/>
  <c r="C21" i="3"/>
  <c r="D21" i="3"/>
  <c r="G21" i="3" s="1"/>
  <c r="E21" i="3"/>
  <c r="C19" i="3"/>
  <c r="D19" i="3"/>
  <c r="E19" i="3"/>
  <c r="C16" i="3"/>
  <c r="D16" i="3"/>
  <c r="E16" i="3"/>
  <c r="F16" i="3" s="1"/>
  <c r="C13" i="3"/>
  <c r="D13" i="3"/>
  <c r="E13" i="3"/>
  <c r="F13" i="3" s="1"/>
  <c r="C11" i="3"/>
  <c r="D11" i="3"/>
  <c r="E11" i="3"/>
  <c r="D9" i="3"/>
  <c r="E9" i="3"/>
  <c r="F97" i="2"/>
  <c r="G17" i="2"/>
  <c r="G16" i="2" s="1"/>
  <c r="G15" i="2" s="1"/>
  <c r="G14" i="2" s="1"/>
  <c r="H18" i="2"/>
  <c r="H17" i="2" s="1"/>
  <c r="H16" i="2" s="1"/>
  <c r="H15" i="2" s="1"/>
  <c r="H14" i="2" s="1"/>
  <c r="H13" i="2" s="1"/>
  <c r="G27" i="2"/>
  <c r="H27" i="2"/>
  <c r="G33" i="2"/>
  <c r="H33" i="2"/>
  <c r="H68" i="2"/>
  <c r="F60" i="2"/>
  <c r="J60" i="2" s="1"/>
  <c r="F58" i="2"/>
  <c r="J58" i="2" s="1"/>
  <c r="D10" i="7" l="1"/>
  <c r="B10" i="7"/>
  <c r="G35" i="3"/>
  <c r="G29" i="3"/>
  <c r="G27" i="3"/>
  <c r="D24" i="3"/>
  <c r="G16" i="3"/>
  <c r="G13" i="3"/>
  <c r="G11" i="3"/>
  <c r="C24" i="3"/>
  <c r="G24" i="3" l="1"/>
  <c r="C13" i="9"/>
  <c r="D13" i="9"/>
  <c r="E13" i="9"/>
  <c r="B13" i="9"/>
  <c r="B39" i="3"/>
  <c r="B37" i="3"/>
  <c r="F37" i="3" s="1"/>
  <c r="B35" i="3"/>
  <c r="F35" i="3" s="1"/>
  <c r="B32" i="3"/>
  <c r="F32" i="3" s="1"/>
  <c r="B29" i="3"/>
  <c r="F29" i="3" s="1"/>
  <c r="B27" i="3"/>
  <c r="F27" i="3" s="1"/>
  <c r="B25" i="3"/>
  <c r="B21" i="3"/>
  <c r="F21" i="3" s="1"/>
  <c r="B19" i="3"/>
  <c r="B16" i="3"/>
  <c r="B13" i="3"/>
  <c r="B11" i="3"/>
  <c r="B9" i="3"/>
  <c r="F13" i="9" l="1"/>
  <c r="G13" i="9"/>
  <c r="B24" i="3"/>
  <c r="C8" i="3"/>
  <c r="E8" i="3"/>
  <c r="D8" i="3"/>
  <c r="B8" i="3"/>
  <c r="F8" i="3" l="1"/>
  <c r="I125" i="2"/>
  <c r="F125" i="2"/>
  <c r="F124" i="2" s="1"/>
  <c r="F113" i="2"/>
  <c r="I110" i="2"/>
  <c r="F110" i="2"/>
  <c r="F109" i="2" s="1"/>
  <c r="I105" i="2"/>
  <c r="F105" i="2"/>
  <c r="F104" i="2" s="1"/>
  <c r="I100" i="2"/>
  <c r="F100" i="2"/>
  <c r="F96" i="2" s="1"/>
  <c r="I97" i="2"/>
  <c r="J97" i="2" s="1"/>
  <c r="I88" i="2"/>
  <c r="J88" i="2" s="1"/>
  <c r="F88" i="2"/>
  <c r="H85" i="2"/>
  <c r="G85" i="2"/>
  <c r="I75" i="2"/>
  <c r="F75" i="2"/>
  <c r="I68" i="2"/>
  <c r="F68" i="2"/>
  <c r="H63" i="2"/>
  <c r="I63" i="2"/>
  <c r="F63" i="2"/>
  <c r="H55" i="2"/>
  <c r="I55" i="2"/>
  <c r="J55" i="2" s="1"/>
  <c r="F55" i="2"/>
  <c r="G44" i="2"/>
  <c r="H44" i="2"/>
  <c r="I44" i="2"/>
  <c r="I15" i="2"/>
  <c r="F15" i="2"/>
  <c r="G48" i="2"/>
  <c r="H48" i="2"/>
  <c r="H47" i="2" s="1"/>
  <c r="H46" i="2" s="1"/>
  <c r="I48" i="2"/>
  <c r="I47" i="2" s="1"/>
  <c r="F48" i="2"/>
  <c r="G47" i="2"/>
  <c r="G46" i="2" s="1"/>
  <c r="F47" i="2"/>
  <c r="F44" i="2"/>
  <c r="J44" i="2" s="1"/>
  <c r="G41" i="2"/>
  <c r="H41" i="2"/>
  <c r="I41" i="2"/>
  <c r="F41" i="2"/>
  <c r="G37" i="2"/>
  <c r="H37" i="2"/>
  <c r="I37" i="2"/>
  <c r="F37" i="2"/>
  <c r="J33" i="2"/>
  <c r="G30" i="2"/>
  <c r="H30" i="2"/>
  <c r="I30" i="2"/>
  <c r="F30" i="2"/>
  <c r="F29" i="2" s="1"/>
  <c r="I27" i="2"/>
  <c r="F27" i="2"/>
  <c r="G22" i="2"/>
  <c r="H22" i="2"/>
  <c r="I22" i="2"/>
  <c r="F22" i="2"/>
  <c r="F21" i="2" s="1"/>
  <c r="I18" i="2"/>
  <c r="F18" i="2"/>
  <c r="J18" i="2" s="1"/>
  <c r="G13" i="2"/>
  <c r="I13" i="2"/>
  <c r="F13" i="2"/>
  <c r="J14" i="2"/>
  <c r="J17" i="2"/>
  <c r="J19" i="2"/>
  <c r="J20" i="2"/>
  <c r="J23" i="2"/>
  <c r="J24" i="2"/>
  <c r="J28" i="2"/>
  <c r="J31" i="2"/>
  <c r="J32" i="2"/>
  <c r="J34" i="2"/>
  <c r="J42" i="2"/>
  <c r="J45" i="2"/>
  <c r="J75" i="2" l="1"/>
  <c r="I124" i="2"/>
  <c r="J125" i="2"/>
  <c r="F112" i="2"/>
  <c r="F108" i="2" s="1"/>
  <c r="J113" i="2"/>
  <c r="J110" i="2"/>
  <c r="J105" i="2"/>
  <c r="J100" i="2"/>
  <c r="J68" i="2"/>
  <c r="J63" i="2"/>
  <c r="I29" i="2"/>
  <c r="K29" i="2" s="1"/>
  <c r="F43" i="2"/>
  <c r="F36" i="2"/>
  <c r="J22" i="2"/>
  <c r="F12" i="2"/>
  <c r="F10" i="2" s="1"/>
  <c r="H10" i="2"/>
  <c r="G10" i="2"/>
  <c r="H11" i="2"/>
  <c r="G11" i="2"/>
  <c r="I54" i="2"/>
  <c r="J15" i="2"/>
  <c r="G53" i="2"/>
  <c r="G52" i="2" s="1"/>
  <c r="I104" i="2"/>
  <c r="I96" i="2"/>
  <c r="I109" i="2"/>
  <c r="I12" i="2"/>
  <c r="J13" i="2"/>
  <c r="I21" i="2"/>
  <c r="K21" i="2" s="1"/>
  <c r="F54" i="2"/>
  <c r="I26" i="2"/>
  <c r="I46" i="2"/>
  <c r="J27" i="2"/>
  <c r="I43" i="2"/>
  <c r="K43" i="2" s="1"/>
  <c r="I112" i="2"/>
  <c r="I62" i="2"/>
  <c r="F62" i="2"/>
  <c r="H53" i="2"/>
  <c r="H52" i="2" s="1"/>
  <c r="J29" i="2"/>
  <c r="I36" i="2"/>
  <c r="K36" i="2" s="1"/>
  <c r="J30" i="2"/>
  <c r="J41" i="2"/>
  <c r="F46" i="2"/>
  <c r="F26" i="2"/>
  <c r="K124" i="2" l="1"/>
  <c r="J124" i="2"/>
  <c r="K112" i="2"/>
  <c r="J112" i="2"/>
  <c r="J109" i="2"/>
  <c r="K109" i="2"/>
  <c r="K104" i="2"/>
  <c r="J104" i="2"/>
  <c r="J96" i="2"/>
  <c r="K62" i="2"/>
  <c r="J62" i="2"/>
  <c r="K54" i="2"/>
  <c r="J54" i="2"/>
  <c r="I108" i="2"/>
  <c r="F53" i="2"/>
  <c r="F52" i="2" s="1"/>
  <c r="J21" i="2"/>
  <c r="J43" i="2"/>
  <c r="I10" i="2"/>
  <c r="K10" i="2" s="1"/>
  <c r="J26" i="2"/>
  <c r="K26" i="2"/>
  <c r="I53" i="2"/>
  <c r="J36" i="2"/>
  <c r="K108" i="2" l="1"/>
  <c r="J108" i="2"/>
  <c r="K53" i="2"/>
  <c r="I52" i="2"/>
  <c r="J52" i="2" s="1"/>
  <c r="J10" i="2"/>
  <c r="J53" i="2"/>
  <c r="K11" i="2"/>
  <c r="J11" i="2"/>
  <c r="J12" i="2"/>
  <c r="K52" i="2" l="1"/>
  <c r="C21" i="9"/>
  <c r="C24" i="9" s="1"/>
  <c r="D21" i="9"/>
  <c r="D24" i="9" s="1"/>
  <c r="E21" i="9"/>
  <c r="B21" i="9"/>
  <c r="B24" i="9" s="1"/>
  <c r="C17" i="9"/>
  <c r="B17" i="9"/>
  <c r="F17" i="9" s="1"/>
  <c r="E24" i="9" l="1"/>
  <c r="F24" i="9" s="1"/>
  <c r="F21" i="9"/>
</calcChain>
</file>

<file path=xl/sharedStrings.xml><?xml version="1.0" encoding="utf-8"?>
<sst xmlns="http://schemas.openxmlformats.org/spreadsheetml/2006/main" count="505" uniqueCount="261">
  <si>
    <t>Oznaka</t>
  </si>
  <si>
    <t>A. RAČUN PRIHODA I RASHODA</t>
  </si>
  <si>
    <t>6 Prihodi poslovanja</t>
  </si>
  <si>
    <t>7 Prihodi od prodaje nefinancijske imovine</t>
  </si>
  <si>
    <t>3 Rashodi poslovanja</t>
  </si>
  <si>
    <t>4 Rashodi za nabavu nefinancijske imovine</t>
  </si>
  <si>
    <t>B. RAČUN FINANCIRANJA</t>
  </si>
  <si>
    <t>8 Primici od financijske imovine i zaduživanja</t>
  </si>
  <si>
    <t>5 Izdaci za financijsku imovinu i otplate zajmova</t>
  </si>
  <si>
    <t>45 Rashodi za dodatna ulaganja na nefinancijskoj imovini</t>
  </si>
  <si>
    <t>072 Službe za vanjske pacijente</t>
  </si>
  <si>
    <t>073 Bolničke službe</t>
  </si>
  <si>
    <t>076 Poslovi i usluge zdravstva koji nisu drugdje svrstani</t>
  </si>
  <si>
    <t>Razlika - višak/manjak</t>
  </si>
  <si>
    <t>Neto - zaduživanje/financiranje</t>
  </si>
  <si>
    <t>C. PRORAČUN UKUPNO</t>
  </si>
  <si>
    <t>1. PRIHODI I PRIMICI</t>
  </si>
  <si>
    <t>2. RASHODI I IZDACI</t>
  </si>
  <si>
    <t>3. RAZLIKA - VIŠAK/MANJAK</t>
  </si>
  <si>
    <t>D. RASPOLOŽIVA SREDSTVA IZ PRETHODNIH GODINA</t>
  </si>
  <si>
    <t>VIŠAK/MANJAK PRIHODA prenešeni (+/-)</t>
  </si>
  <si>
    <t>VIŠAK/MANJAK PRIHODA</t>
  </si>
  <si>
    <t>I. OPĆI DIO</t>
  </si>
  <si>
    <t>Članak 1.</t>
  </si>
  <si>
    <t>Predsjednik Upravnog vijeća:</t>
  </si>
  <si>
    <r>
      <t xml:space="preserve">Ostvarenje / Izvršenje 2024. </t>
    </r>
    <r>
      <rPr>
        <sz val="10"/>
        <color rgb="FF000000"/>
        <rFont val="Verdana"/>
        <family val="2"/>
        <charset val="238"/>
      </rPr>
      <t>(1)</t>
    </r>
  </si>
  <si>
    <r>
      <t xml:space="preserve">Izvorni plan 2025.              </t>
    </r>
    <r>
      <rPr>
        <sz val="10"/>
        <color rgb="FF000000"/>
        <rFont val="Verdana"/>
        <family val="2"/>
        <charset val="238"/>
      </rPr>
      <t>(2)</t>
    </r>
  </si>
  <si>
    <r>
      <t xml:space="preserve">Tekući plan 2025.                </t>
    </r>
    <r>
      <rPr>
        <sz val="10"/>
        <color rgb="FF000000"/>
        <rFont val="Verdana"/>
        <family val="2"/>
        <charset val="238"/>
      </rPr>
      <t>(3)</t>
    </r>
  </si>
  <si>
    <r>
      <t xml:space="preserve">Indeks % </t>
    </r>
    <r>
      <rPr>
        <sz val="10"/>
        <color rgb="FF000000"/>
        <rFont val="Verdana"/>
        <family val="2"/>
        <charset val="238"/>
      </rPr>
      <t>(5=4/1)</t>
    </r>
  </si>
  <si>
    <r>
      <t xml:space="preserve">Indeks % </t>
    </r>
    <r>
      <rPr>
        <sz val="10"/>
        <color rgb="FF000000"/>
        <rFont val="Verdana"/>
        <family val="2"/>
        <charset val="238"/>
      </rPr>
      <t>(6=4/3)</t>
    </r>
  </si>
  <si>
    <t>BROJČANA OZNAKA I NAZIV</t>
  </si>
  <si>
    <t>6=5/2*100</t>
  </si>
  <si>
    <t>7=5/4*100</t>
  </si>
  <si>
    <t>Prihodi iz nadležnog proračuna za financiranje redovne djelatnosti proračunskih korisnika</t>
  </si>
  <si>
    <t>Prihodi iz nadležnog proračuna za financiranje rashoda poslovanja</t>
  </si>
  <si>
    <t xml:space="preserve">Prihodi iz nadležnog proračuna za financiranje rashoda za nabavu nefinancijske imovine </t>
  </si>
  <si>
    <t>Prihodi od nadležnog proračuna za financiranje izdataka za financijsku imovinu i otplatu zajmova</t>
  </si>
  <si>
    <t>Prihodi poslovanja</t>
  </si>
  <si>
    <t>Pomoći iz inozemstva i od subjekata unutar općeg proračuna</t>
  </si>
  <si>
    <t xml:space="preserve"> Pomoći od izvanproračunskih korisnika</t>
  </si>
  <si>
    <t>Tekuće pomoći od izvanproračunskih korisnika</t>
  </si>
  <si>
    <t xml:space="preserve"> Pomoći proračunskim korisnicima iz proračuna koji im nije nadležan</t>
  </si>
  <si>
    <t xml:space="preserve"> Tekuće pomoći proračunskim korisnicima iz proračuna koji im nije nadležan</t>
  </si>
  <si>
    <t xml:space="preserve"> Kapitalne pomoći proračunskim korisnicima iz proračuna koji im nije nadležan</t>
  </si>
  <si>
    <t>Pomoći temeljem prijenosa EU sredstava</t>
  </si>
  <si>
    <t>Tekuće pomoći temeljem prijenosa EU sredstava</t>
  </si>
  <si>
    <t xml:space="preserve"> Kapitalne pomoći temeljem prijenosa EU sredstava</t>
  </si>
  <si>
    <t xml:space="preserve"> Prihodi od imovine</t>
  </si>
  <si>
    <t xml:space="preserve"> Prihodi od financijske imovine</t>
  </si>
  <si>
    <t xml:space="preserve"> Kamate na oročena sredstva i depozite po viđenju</t>
  </si>
  <si>
    <t>Prihodi od zateznih kamata</t>
  </si>
  <si>
    <t xml:space="preserve"> Prihodi od dividendi</t>
  </si>
  <si>
    <t>Prihodi od upravnih i administrativnih pristojbi, pristojbi po posebnim propisima i naknada</t>
  </si>
  <si>
    <t xml:space="preserve"> Prihodi po posebnim propisima</t>
  </si>
  <si>
    <t xml:space="preserve"> Ostali nespomenuti prihodi</t>
  </si>
  <si>
    <t>Prihodi od prodaje proizvoda i robe te pruženih usluga i prihodi od donacija te povrati po protestiranim jamstvima</t>
  </si>
  <si>
    <t xml:space="preserve"> Prihodi od prodaje proizvoda i robe te pruženih usluga</t>
  </si>
  <si>
    <t xml:space="preserve"> Prihodi od prodaje proizvoda i robe</t>
  </si>
  <si>
    <t xml:space="preserve"> Prihodi od pruženih usluga</t>
  </si>
  <si>
    <t xml:space="preserve"> Donacije od pravnih i fizičkih osoba izvan općeg proračuna i povrat donacija po protestiranim jamstvima</t>
  </si>
  <si>
    <t xml:space="preserve"> Tekuće donacije</t>
  </si>
  <si>
    <t xml:space="preserve"> Prihodi iz nadležnog proračuna i od HZZO-a temeljem ugovornih obveza</t>
  </si>
  <si>
    <t>Kazne, upravne mjere i ostali prihodi</t>
  </si>
  <si>
    <t>Prihodi od prodaje nefinancijske imovine</t>
  </si>
  <si>
    <t>Prihodi od prodaje proizvedene dugotrajne imovine</t>
  </si>
  <si>
    <t>Prihodi od prodaje građevinskih objekata</t>
  </si>
  <si>
    <t>Stambeni objekti</t>
  </si>
  <si>
    <t>Prihodi od HZZO-a na temelju ugovornih obveza</t>
  </si>
  <si>
    <t>Ostali prihodi</t>
  </si>
  <si>
    <t>Rashodi poslovanja</t>
  </si>
  <si>
    <t>Rashodi za zaposlene</t>
  </si>
  <si>
    <t>Plaće (Bruto)</t>
  </si>
  <si>
    <t>Plaće za redovan rad</t>
  </si>
  <si>
    <t>Plaće za prekovremeni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</si>
  <si>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</si>
  <si>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</si>
  <si>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</si>
  <si>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</si>
  <si>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</si>
  <si>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</si>
  <si>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</si>
  <si>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</si>
  <si>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</si>
  <si>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</si>
  <si>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</si>
  <si>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</si>
  <si>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</si>
  <si>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</si>
  <si>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</si>
  <si>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</si>
  <si>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</si>
  <si>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</si>
  <si>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</si>
  <si>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</si>
  <si>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</si>
  <si>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</si>
  <si>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</si>
  <si>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</si>
  <si>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</si>
  <si>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</si>
  <si>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Rashodi lijekova i potrošnog medicinskog materijala kod zdravstvenih ustanova</t>
  </si>
  <si>
    <t>Rashodi po osnovi utroška lijekova i potrošnog medicinskog materijala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</si>
  <si>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</si>
  <si>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</si>
  <si>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</si>
  <si>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</si>
  <si>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</si>
  <si>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</si>
  <si>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</si>
  <si>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</si>
  <si>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Kamate za primljene kredite i zajmove</t>
  </si>
  <si>
    <t>Kamate za primljene kredite i zajmove od kreditnih i ostalih financijskih institucija u javnom sektoru</t>
  </si>
  <si>
    <t>Kamate za primljene kredite i zajmove od kreditnih i ostalih financijskih institucija izvan javnog sektora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</si>
  <si>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</si>
  <si>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</si>
  <si>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</si>
  <si>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</si>
  <si>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Naknade građanima i kućanstvima na temelju osiguranja i druge naknade</t>
  </si>
  <si>
    <t>Ostale naknade građanima i kućanstvima iz proračuna</t>
  </si>
  <si>
    <t>Naknade građanima i kućanstvima u novcu</t>
  </si>
  <si>
    <t>Ostali rashodi</t>
  </si>
  <si>
    <t>Rashodi za nabavu nefinancijske imovine</t>
  </si>
  <si>
    <t>Rashodi za nabavu neproizvedene dugotrajne imovine</t>
  </si>
  <si>
    <t>Nematerijalna imovina</t>
  </si>
  <si>
    <t>Licence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</si>
  <si>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</si>
  <si>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</si>
  <si>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</si>
  <si>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</si>
  <si>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</si>
  <si>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</si>
  <si>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Uređaji, strojevi i oprema za ostale namjene</t>
  </si>
  <si>
    <t>Prijevozna sredstva</t>
  </si>
  <si>
    <t>Prijevozna sredstva u cestovnom prometu</t>
  </si>
  <si>
    <t>Nematerijalna proizvedena imovina</t>
  </si>
  <si>
    <t>Ulaganja u računalne programe</t>
  </si>
  <si>
    <t>Rashodi za dodatna ulaganja na nefinancijskoj imovini</t>
  </si>
  <si>
    <t>Dodatna ulaganja na građevinskim objektima</t>
  </si>
  <si>
    <t xml:space="preserve"> RAČUN PRIHODA I RASHODA </t>
  </si>
  <si>
    <t xml:space="preserve">IZVJEŠTAJ O PRIHODIMA I RASHODIMA PREMA EKONOMSKOJ KLASIFIKACIJI </t>
  </si>
  <si>
    <t>Ostvarenje / Izvršenje 2024.</t>
  </si>
  <si>
    <t xml:space="preserve">Izvorni plan 2025.                  </t>
  </si>
  <si>
    <t xml:space="preserve">Indeks </t>
  </si>
  <si>
    <t xml:space="preserve">Tekući plan 2025. </t>
  </si>
  <si>
    <t>UKUPNI PRIHODI</t>
  </si>
  <si>
    <t>UKUPNI RASHODI</t>
  </si>
  <si>
    <t>IZVJEŠTAJ O PRIHODIMA I RASHODIMA PREMA IZVORIMA FINANCIRANJA</t>
  </si>
  <si>
    <t xml:space="preserve"> 11 Opći prihodi i primici</t>
  </si>
  <si>
    <t xml:space="preserve"> 31 Vlastiti prihodi</t>
  </si>
  <si>
    <t xml:space="preserve"> 43 Ostali prihodi za posebne namjene</t>
  </si>
  <si>
    <t xml:space="preserve"> 44 Decentralizirana sredstva</t>
  </si>
  <si>
    <t xml:space="preserve"> 52 Ostale pomoći</t>
  </si>
  <si>
    <t xml:space="preserve"> 61 Donacije</t>
  </si>
  <si>
    <t xml:space="preserve"> 71 Prihodi od nefinancijske imovine</t>
  </si>
  <si>
    <t xml:space="preserve"> 81 Namjenski primici od zaduživanja</t>
  </si>
  <si>
    <t>UKUPNO RASHODI</t>
  </si>
  <si>
    <t>UKUPNO PRIHODI</t>
  </si>
  <si>
    <t>1 Opći prihodi i primici</t>
  </si>
  <si>
    <t xml:space="preserve"> 3 Vlastiti prihodi</t>
  </si>
  <si>
    <t xml:space="preserve"> 4 Prihodi za posebne namjene</t>
  </si>
  <si>
    <t xml:space="preserve"> 5 Pomoći</t>
  </si>
  <si>
    <t xml:space="preserve"> 6 Donacije</t>
  </si>
  <si>
    <t xml:space="preserve"> 7 Prihodi od nefinancijske imovine i nadoknade šteta s osnova osiguranja</t>
  </si>
  <si>
    <t xml:space="preserve"> 1 Opći prihodi i primici</t>
  </si>
  <si>
    <t xml:space="preserve"> 8 Namjenski primici od zaduživanja</t>
  </si>
  <si>
    <t xml:space="preserve">        43 Ostali prihodi za posebne namjene</t>
  </si>
  <si>
    <t xml:space="preserve">Izvorni plan 2025. </t>
  </si>
  <si>
    <t xml:space="preserve">Indeks  </t>
  </si>
  <si>
    <t>IZVJEŠTAJ O RASHODIMA PREMA FUNKCIJSKOJ KLASIFIKACIJI</t>
  </si>
  <si>
    <t>07 Zdravstvo</t>
  </si>
  <si>
    <t>RAČUN FINANCIRANJA</t>
  </si>
  <si>
    <t>IZVJEŠTAJ RAČUNA FINANCIRANJA PREMA EKONOMSKOJ KLASIFIKACIJI</t>
  </si>
  <si>
    <t xml:space="preserve"> Primici od financijske imovine i zaduživanja</t>
  </si>
  <si>
    <t xml:space="preserve"> Primici od zaduživanja</t>
  </si>
  <si>
    <t xml:space="preserve"> Izdaci za financijsku imovinu i otplate zajmova</t>
  </si>
  <si>
    <t xml:space="preserve"> Izdaci za otplatu glavnice primljenih kredita i zajmova</t>
  </si>
  <si>
    <t xml:space="preserve"> Otplata glavnice primljenih kredita i zajmova od kreditnih i ostalih financijskih institucija u javnom sektoru</t>
  </si>
  <si>
    <t xml:space="preserve"> Otplata glavnice primljenih kredita od kreditnih institucija u javnom sektoru</t>
  </si>
  <si>
    <t xml:space="preserve"> Otplata glavnice primljenih kredita i zajmova od kreditnih i ostalih financijskih institucija izvan javnog sektora</t>
  </si>
  <si>
    <t xml:space="preserve"> Otplata glavnice primljenih kredita od tuzemnih kreditnih institucija izvan javnog sektora</t>
  </si>
  <si>
    <t>IZVJEŠTAJ RAČUNA FINANCIRANJA PREMA IZVORIMA FINANCIRANJA</t>
  </si>
  <si>
    <t>UKUPNO PRIMICI</t>
  </si>
  <si>
    <t>8 Namjenski primici od zaduživanja</t>
  </si>
  <si>
    <t>81 Namjenski primici od zaduživanja</t>
  </si>
  <si>
    <t>3 Vlastiti prihodi</t>
  </si>
  <si>
    <t xml:space="preserve">UKUPNO IZDACI </t>
  </si>
  <si>
    <t>31 Vlastiti prihodi</t>
  </si>
  <si>
    <t>4 Prihodi za posebne namjene</t>
  </si>
  <si>
    <t>43 Ostali prihodi za posebne namjene</t>
  </si>
  <si>
    <t>44 Decentralizirana sredstva</t>
  </si>
  <si>
    <t>Indeks</t>
  </si>
  <si>
    <t>Plan 2025.</t>
  </si>
  <si>
    <t>II. POSEBNI DIO</t>
  </si>
  <si>
    <t>IZVJEŠTAJ PO PROGRAMSKOJ KLASIFIKACIJI</t>
  </si>
  <si>
    <t>Izvor: 11</t>
  </si>
  <si>
    <t>Izvor: 31</t>
  </si>
  <si>
    <t>Izvor: 43</t>
  </si>
  <si>
    <t>Izvor: 44</t>
  </si>
  <si>
    <t>Izvor: 51</t>
  </si>
  <si>
    <t>Izvor: 52</t>
  </si>
  <si>
    <t>Izvor: 61</t>
  </si>
  <si>
    <t>Izvor: 71</t>
  </si>
  <si>
    <t>Izvor: 81</t>
  </si>
  <si>
    <t>Program: 1140</t>
  </si>
  <si>
    <t>Opći prihodi i primici</t>
  </si>
  <si>
    <t>Vlastiti prihodi</t>
  </si>
  <si>
    <t>Ostali prihodi za posebne namjene</t>
  </si>
  <si>
    <t>Decentralizirana sredstva</t>
  </si>
  <si>
    <t>Ostale pomoći</t>
  </si>
  <si>
    <t>Donacije</t>
  </si>
  <si>
    <t>Prihodi od nefinancijske imovine</t>
  </si>
  <si>
    <t>Namjenski primici od zaduživanja</t>
  </si>
  <si>
    <t>Unaprjeđenje kvalitete smještaja i sadržaja hotela Minerva</t>
  </si>
  <si>
    <t>PROGRAMI EUROPSKIH POSLOVA</t>
  </si>
  <si>
    <t xml:space="preserve"> SPECIJALNA BOLNICA ZA MEDICINSKU REHABILITACIJU VARAŽDINSKE TOPLICE</t>
  </si>
  <si>
    <t>Program: 1290</t>
  </si>
  <si>
    <t>Aktivnost K114018</t>
  </si>
  <si>
    <t>Progam: 1320</t>
  </si>
  <si>
    <t>Izvor 31</t>
  </si>
  <si>
    <t>Aktivnost: 132001</t>
  </si>
  <si>
    <t>Aktivnost: K132001</t>
  </si>
  <si>
    <t>Aktivnost: A129008</t>
  </si>
  <si>
    <t>Aktivnost: K132002</t>
  </si>
  <si>
    <t>Aktivnost: T132001</t>
  </si>
  <si>
    <t>Aktivnost: T132002</t>
  </si>
  <si>
    <t>5=4/3*100</t>
  </si>
  <si>
    <t>PROGRAMI U ZDRAVSTVENOJ ZAŠTITI IZNAD ZAKONSKOG STANDARDA</t>
  </si>
  <si>
    <t>Nabava opreme i dodatna ulaganja u zdravstvene objekte</t>
  </si>
  <si>
    <t>JAVNE USTANOVE U ZDRAVSTVU</t>
  </si>
  <si>
    <t>Redovna djelatnost ustanova u zdravstvu</t>
  </si>
  <si>
    <t xml:space="preserve"> Naknade za prijevoz, za rad na terenu i odvojeni život</t>
  </si>
  <si>
    <t>Investicijsko ulaganje-izgradnja objekata, nabava opreme</t>
  </si>
  <si>
    <t>Informatizacija</t>
  </si>
  <si>
    <t>Investicijsko i tekuće održavanje objekata i opreme</t>
  </si>
  <si>
    <t>Otplata kredita</t>
  </si>
  <si>
    <t>Izdaci za otplatu glavnice primljenih kredita i zajmova</t>
  </si>
  <si>
    <t>Otplata glavnice primljenih kredita od tuzemnih kreditnih institucija izvan javnog sektora</t>
  </si>
  <si>
    <t>Otplata glavnice primljenih kredita od kreditnih institucija u javnom sektoru</t>
  </si>
  <si>
    <t xml:space="preserve">Ostvarenje/ Izvršenje 2024. </t>
  </si>
  <si>
    <t>Ostvarenje/ Izvršenje 2024.</t>
  </si>
  <si>
    <t>Sažetak godišnjeg izvještaja o izvršenju Financijskog plana za 2025. godinu izgleda kako slijedi:</t>
  </si>
  <si>
    <t xml:space="preserve"> Kapitalne donacije</t>
  </si>
  <si>
    <t xml:space="preserve">Ostvarenje/ Izvršenje I-XII. 2025.                 </t>
  </si>
  <si>
    <t>Rashodi po osnovi otpisa lijekova i potrošnog medicinskog materijala</t>
  </si>
  <si>
    <t>Sportska i glazbena oprema</t>
  </si>
  <si>
    <t xml:space="preserve">Ostvarenje / Izvršenje I-XII. 2025.                 </t>
  </si>
  <si>
    <t xml:space="preserve">Ostvarenje/ Izvršenje I-XII. 2025. </t>
  </si>
  <si>
    <t xml:space="preserve">Ostvarenje/ Izvršenje I-XII.2025. </t>
  </si>
  <si>
    <t>Ostvarenje/ Izvršenje I-XII.2025.</t>
  </si>
  <si>
    <t xml:space="preserve">Izvršenje I-XII. 2025. </t>
  </si>
  <si>
    <t>Programi Unije</t>
  </si>
  <si>
    <t xml:space="preserve"> 51 Programi Unije</t>
  </si>
  <si>
    <t>Broj: 01-464/3-2026.</t>
  </si>
  <si>
    <t>mr. sc. Alen Runac</t>
  </si>
  <si>
    <r>
      <t>Temeljem odredbi čl. 86. Zakona o proračunu (N.N. br. 144/21), čl. 52 . st. 7. Pravilnika o polugodišnjem i godišnjem izvještavanju o izvršenju proračuna (N.N. br. 85/23), članka 29. Odluke o izvršavanju Proračuna Varaždinske županije za 2025. godinu (Službeni vjesnik Varaždinske županije br. 104/24. i 29/25.) i čl. 16. Statuta Specijalne bolnice za medicinsku rehabilitaciju Varaždinske Toplice</t>
    </r>
    <r>
      <rPr>
        <sz val="9"/>
        <rFont val="Verdana"/>
        <family val="2"/>
        <charset val="238"/>
      </rPr>
      <t>, Upravno vijeće Specijalne bolnice za medicinsku rehabilitaciju Varaždinske Toplice na 29. sjednici održanoj dana</t>
    </r>
    <r>
      <rPr>
        <sz val="9"/>
        <color rgb="FFFF0000"/>
        <rFont val="Verdana"/>
        <family val="2"/>
        <charset val="238"/>
      </rPr>
      <t xml:space="preserve"> </t>
    </r>
    <r>
      <rPr>
        <sz val="9"/>
        <rFont val="Verdana"/>
        <family val="2"/>
        <charset val="238"/>
      </rPr>
      <t>27.03.2026.</t>
    </r>
    <r>
      <rPr>
        <sz val="9"/>
        <color rgb="FFFF0000"/>
        <rFont val="Verdana"/>
        <family val="2"/>
        <charset val="238"/>
      </rPr>
      <t xml:space="preserve"> </t>
    </r>
    <r>
      <rPr>
        <sz val="9"/>
        <rFont val="Verdana"/>
        <family val="2"/>
        <charset val="238"/>
      </rPr>
      <t>godine, donosi:</t>
    </r>
  </si>
  <si>
    <t>Primljeni krediti i zajmovi od kreditnih i ostalih financijskih institucija izvan javnog sektora</t>
  </si>
  <si>
    <t>Primljeni krediti od tuzemnih kreditnih institucija izvan javnog sektora</t>
  </si>
  <si>
    <t>Razdjel: 016 UPRAVNI ODJEL ZA ZDRAVSTVO, SOCIJALNU SKRB, CIVILNO DRUŠTVO I HRVATSKE BRANITELJE</t>
  </si>
  <si>
    <t>Glava: 01602 ZDRAVSTVENA ZAŠTITA</t>
  </si>
  <si>
    <r>
      <t xml:space="preserve">Ostvarenje / Izvršenje          I-XII. 2025.                 </t>
    </r>
    <r>
      <rPr>
        <sz val="10"/>
        <color rgb="FF000000"/>
        <rFont val="Verdana"/>
        <family val="2"/>
        <charset val="238"/>
      </rPr>
      <t>(4)</t>
    </r>
  </si>
  <si>
    <t>GODIŠNJI IZVJEŠTAJ O IZVRŠENJU FINANCIJSKOG PLANA SPECIJALNE BOLNICE ZA MEDICINSKU REHABILITACIJU VARAŽDINSKE TOPLICE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</si>
</sst>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FF0000"/>
      <name val="Verdana"/>
      <family val="2"/>
      <charset val="238"/>
    </font>
    <font>
      <b/>
      <sz val="9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10"/>
      <name val="Arial"/>
      <family val="2"/>
      <charset val="238"/>
    </font>
    <font>
      <sz val="9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el"/>
      <charset val="238"/>
    </font>
    <font>
      <sz val="9"/>
      <color rgb="FF000000"/>
      <name val="Arial"/>
      <family val="2"/>
      <charset val="238"/>
    </font>
    <font>
      <sz val="10"/>
      <name val="Verdana"/>
      <family val="2"/>
      <charset val="238"/>
    </font>
    <font>
      <i/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Verdana"/>
      <family val="2"/>
      <charset val="238"/>
    </font>
    <font>
      <sz val="9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919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4">
    <xf numFmtId="0" fontId="0" fillId="0" borderId="0" xfId="0"/>
    <xf numFmtId="0" fontId="18" fillId="0" borderId="0" xfId="0" applyFont="1" applyAlignment="1">
      <alignment horizontal="left" indent="1"/>
    </xf>
    <xf numFmtId="4" fontId="18" fillId="0" borderId="0" xfId="0" applyNumberFormat="1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18" fillId="0" borderId="0" xfId="0" applyFont="1" applyFill="1" applyAlignment="1">
      <alignment horizontal="left" indent="1"/>
    </xf>
    <xf numFmtId="0" fontId="27" fillId="0" borderId="11" xfId="0" applyFont="1" applyFill="1" applyBorder="1" applyAlignment="1">
      <alignment horizontal="center" vertical="center" wrapText="1"/>
    </xf>
    <xf numFmtId="4" fontId="27" fillId="0" borderId="1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Alignment="1">
      <alignment horizontal="left" indent="1"/>
    </xf>
    <xf numFmtId="0" fontId="30" fillId="0" borderId="0" xfId="0" applyFont="1" applyAlignment="1">
      <alignment horizontal="left" indent="1"/>
    </xf>
    <xf numFmtId="4" fontId="29" fillId="0" borderId="0" xfId="0" applyNumberFormat="1" applyFont="1" applyAlignment="1">
      <alignment horizontal="left" indent="1"/>
    </xf>
    <xf numFmtId="0" fontId="29" fillId="0" borderId="0" xfId="0" applyFont="1" applyAlignment="1">
      <alignment horizontal="left" vertical="center"/>
    </xf>
    <xf numFmtId="0" fontId="22" fillId="34" borderId="11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0" xfId="0" applyFont="1" applyAlignment="1">
      <alignment horizontal="left" indent="1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horizontal="left" indent="1"/>
    </xf>
    <xf numFmtId="0" fontId="23" fillId="37" borderId="11" xfId="0" applyFont="1" applyFill="1" applyBorder="1" applyAlignment="1">
      <alignment horizontal="center" vertical="center" wrapText="1"/>
    </xf>
    <xf numFmtId="4" fontId="23" fillId="37" borderId="11" xfId="0" applyNumberFormat="1" applyFont="1" applyFill="1" applyBorder="1" applyAlignment="1">
      <alignment horizontal="center" vertical="center" wrapText="1"/>
    </xf>
    <xf numFmtId="0" fontId="27" fillId="37" borderId="11" xfId="0" applyFont="1" applyFill="1" applyBorder="1" applyAlignment="1">
      <alignment horizontal="center" vertical="center" wrapText="1"/>
    </xf>
    <xf numFmtId="4" fontId="27" fillId="37" borderId="11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right" vertical="center" wrapText="1"/>
    </xf>
    <xf numFmtId="4" fontId="32" fillId="36" borderId="11" xfId="0" applyNumberFormat="1" applyFont="1" applyFill="1" applyBorder="1" applyAlignment="1">
      <alignment horizontal="right" vertical="center"/>
    </xf>
    <xf numFmtId="0" fontId="33" fillId="0" borderId="12" xfId="0" applyFont="1" applyFill="1" applyBorder="1" applyAlignment="1">
      <alignment horizontal="right" vertical="center"/>
    </xf>
    <xf numFmtId="0" fontId="30" fillId="0" borderId="12" xfId="0" applyFont="1" applyBorder="1" applyAlignment="1">
      <alignment horizontal="left" vertical="center"/>
    </xf>
    <xf numFmtId="0" fontId="22" fillId="34" borderId="12" xfId="0" applyFont="1" applyFill="1" applyBorder="1" applyAlignment="1">
      <alignment vertical="center" wrapText="1"/>
    </xf>
    <xf numFmtId="4" fontId="22" fillId="0" borderId="11" xfId="0" applyNumberFormat="1" applyFont="1" applyFill="1" applyBorder="1" applyAlignment="1">
      <alignment vertical="center" wrapText="1"/>
    </xf>
    <xf numFmtId="4" fontId="22" fillId="34" borderId="11" xfId="0" applyNumberFormat="1" applyFont="1" applyFill="1" applyBorder="1" applyAlignment="1">
      <alignment vertical="center" wrapText="1"/>
    </xf>
    <xf numFmtId="0" fontId="33" fillId="0" borderId="11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vertical="center" wrapText="1"/>
    </xf>
    <xf numFmtId="4" fontId="23" fillId="0" borderId="11" xfId="0" applyNumberFormat="1" applyFont="1" applyFill="1" applyBorder="1" applyAlignment="1">
      <alignment vertical="center" wrapText="1"/>
    </xf>
    <xf numFmtId="4" fontId="23" fillId="34" borderId="11" xfId="0" applyNumberFormat="1" applyFont="1" applyFill="1" applyBorder="1" applyAlignment="1">
      <alignment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27" fillId="0" borderId="12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center" wrapText="1"/>
    </xf>
    <xf numFmtId="4" fontId="27" fillId="0" borderId="11" xfId="0" applyNumberFormat="1" applyFont="1" applyFill="1" applyBorder="1" applyAlignment="1">
      <alignment horizontal="right" vertical="center" wrapText="1"/>
    </xf>
    <xf numFmtId="0" fontId="37" fillId="0" borderId="0" xfId="0" applyFont="1" applyAlignment="1">
      <alignment horizontal="left" indent="1"/>
    </xf>
    <xf numFmtId="0" fontId="32" fillId="37" borderId="11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left" indent="1"/>
    </xf>
    <xf numFmtId="0" fontId="30" fillId="0" borderId="15" xfId="0" applyFont="1" applyBorder="1" applyAlignment="1">
      <alignment horizontal="left" vertical="center"/>
    </xf>
    <xf numFmtId="0" fontId="25" fillId="0" borderId="0" xfId="0" applyFont="1" applyFill="1" applyAlignment="1">
      <alignment horizontal="left" indent="1"/>
    </xf>
    <xf numFmtId="0" fontId="29" fillId="0" borderId="0" xfId="0" applyFont="1" applyAlignment="1">
      <alignment vertical="center" wrapText="1"/>
    </xf>
    <xf numFmtId="0" fontId="22" fillId="34" borderId="15" xfId="0" applyFont="1" applyFill="1" applyBorder="1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vertical="center" wrapText="1"/>
    </xf>
    <xf numFmtId="0" fontId="39" fillId="0" borderId="0" xfId="0" applyFont="1" applyAlignment="1">
      <alignment horizontal="left" indent="1"/>
    </xf>
    <xf numFmtId="4" fontId="39" fillId="0" borderId="0" xfId="0" applyNumberFormat="1" applyFont="1" applyAlignment="1">
      <alignment horizontal="left" indent="1"/>
    </xf>
    <xf numFmtId="0" fontId="19" fillId="0" borderId="11" xfId="0" applyFont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left" wrapText="1" indent="1"/>
    </xf>
    <xf numFmtId="0" fontId="23" fillId="34" borderId="11" xfId="0" applyFont="1" applyFill="1" applyBorder="1" applyAlignment="1">
      <alignment horizontal="left" wrapText="1" indent="1"/>
    </xf>
    <xf numFmtId="4" fontId="23" fillId="34" borderId="11" xfId="0" applyNumberFormat="1" applyFont="1" applyFill="1" applyBorder="1" applyAlignment="1">
      <alignment horizontal="right" vertical="center" wrapText="1"/>
    </xf>
    <xf numFmtId="0" fontId="23" fillId="34" borderId="11" xfId="0" applyFont="1" applyFill="1" applyBorder="1" applyAlignment="1">
      <alignment horizontal="right" vertical="center" wrapText="1"/>
    </xf>
    <xf numFmtId="0" fontId="23" fillId="35" borderId="11" xfId="0" applyFont="1" applyFill="1" applyBorder="1" applyAlignment="1">
      <alignment horizontal="left" wrapText="1" indent="1"/>
    </xf>
    <xf numFmtId="4" fontId="23" fillId="35" borderId="11" xfId="0" applyNumberFormat="1" applyFont="1" applyFill="1" applyBorder="1" applyAlignment="1">
      <alignment horizontal="right" vertical="center" wrapText="1"/>
    </xf>
    <xf numFmtId="0" fontId="21" fillId="33" borderId="11" xfId="0" applyFont="1" applyFill="1" applyBorder="1" applyAlignment="1">
      <alignment horizontal="right" vertical="center" wrapText="1"/>
    </xf>
    <xf numFmtId="4" fontId="21" fillId="33" borderId="11" xfId="0" applyNumberFormat="1" applyFont="1" applyFill="1" applyBorder="1" applyAlignment="1">
      <alignment horizontal="right" vertical="center" wrapText="1"/>
    </xf>
    <xf numFmtId="0" fontId="27" fillId="0" borderId="11" xfId="0" applyFont="1" applyFill="1" applyBorder="1" applyAlignment="1">
      <alignment horizontal="left" wrapText="1" indent="1"/>
    </xf>
    <xf numFmtId="4" fontId="27" fillId="0" borderId="11" xfId="0" applyNumberFormat="1" applyFont="1" applyFill="1" applyBorder="1" applyAlignment="1">
      <alignment vertical="center" wrapText="1"/>
    </xf>
    <xf numFmtId="0" fontId="27" fillId="34" borderId="11" xfId="0" applyFont="1" applyFill="1" applyBorder="1" applyAlignment="1">
      <alignment horizontal="left" wrapText="1" indent="1"/>
    </xf>
    <xf numFmtId="4" fontId="27" fillId="34" borderId="11" xfId="0" applyNumberFormat="1" applyFont="1" applyFill="1" applyBorder="1" applyAlignment="1">
      <alignment vertical="center" wrapText="1"/>
    </xf>
    <xf numFmtId="0" fontId="38" fillId="34" borderId="11" xfId="0" applyFont="1" applyFill="1" applyBorder="1" applyAlignment="1">
      <alignment horizontal="left" wrapText="1" indent="3"/>
    </xf>
    <xf numFmtId="4" fontId="31" fillId="34" borderId="11" xfId="0" applyNumberFormat="1" applyFont="1" applyFill="1" applyBorder="1" applyAlignment="1">
      <alignment vertical="center" wrapText="1"/>
    </xf>
    <xf numFmtId="0" fontId="27" fillId="34" borderId="11" xfId="0" applyFont="1" applyFill="1" applyBorder="1" applyAlignment="1">
      <alignment wrapText="1"/>
    </xf>
    <xf numFmtId="0" fontId="27" fillId="34" borderId="11" xfId="0" applyFont="1" applyFill="1" applyBorder="1" applyAlignment="1">
      <alignment horizontal="left" wrapText="1" indent="2"/>
    </xf>
    <xf numFmtId="0" fontId="27" fillId="34" borderId="11" xfId="0" applyFont="1" applyFill="1" applyBorder="1" applyAlignment="1">
      <alignment horizontal="left" wrapText="1"/>
    </xf>
    <xf numFmtId="0" fontId="38" fillId="34" borderId="11" xfId="0" applyFont="1" applyFill="1" applyBorder="1" applyAlignment="1">
      <alignment wrapText="1"/>
    </xf>
    <xf numFmtId="0" fontId="34" fillId="0" borderId="0" xfId="0" applyFont="1" applyAlignment="1">
      <alignment horizontal="left" indent="1"/>
    </xf>
    <xf numFmtId="0" fontId="41" fillId="0" borderId="0" xfId="0" applyFont="1" applyAlignment="1">
      <alignment horizontal="left" indent="1"/>
    </xf>
    <xf numFmtId="0" fontId="27" fillId="36" borderId="11" xfId="0" applyNumberFormat="1" applyFont="1" applyFill="1" applyBorder="1" applyAlignment="1" applyProtection="1">
      <alignment horizontal="left" vertical="center" wrapText="1"/>
    </xf>
    <xf numFmtId="0" fontId="38" fillId="36" borderId="11" xfId="0" quotePrefix="1" applyFont="1" applyFill="1" applyBorder="1" applyAlignment="1">
      <alignment horizontal="left" vertical="center" wrapText="1"/>
    </xf>
    <xf numFmtId="0" fontId="38" fillId="36" borderId="11" xfId="0" applyFont="1" applyFill="1" applyBorder="1" applyAlignment="1">
      <alignment horizontal="left" vertical="center"/>
    </xf>
    <xf numFmtId="0" fontId="31" fillId="36" borderId="11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indent="1"/>
    </xf>
    <xf numFmtId="0" fontId="22" fillId="0" borderId="11" xfId="0" applyFont="1" applyFill="1" applyBorder="1" applyAlignment="1">
      <alignment horizontal="left" vertical="center" wrapText="1"/>
    </xf>
    <xf numFmtId="0" fontId="22" fillId="34" borderId="11" xfId="0" applyFont="1" applyFill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indent="1"/>
    </xf>
    <xf numFmtId="0" fontId="23" fillId="0" borderId="11" xfId="0" applyFont="1" applyFill="1" applyBorder="1" applyAlignment="1">
      <alignment horizontal="left" vertical="center" wrapText="1"/>
    </xf>
    <xf numFmtId="0" fontId="38" fillId="36" borderId="11" xfId="0" quotePrefix="1" applyFont="1" applyFill="1" applyBorder="1" applyAlignment="1">
      <alignment horizontal="left" vertical="center" wrapText="1" indent="1"/>
    </xf>
    <xf numFmtId="0" fontId="38" fillId="36" borderId="11" xfId="0" applyFont="1" applyFill="1" applyBorder="1" applyAlignment="1">
      <alignment horizontal="left" vertical="center" indent="1"/>
    </xf>
    <xf numFmtId="4" fontId="27" fillId="34" borderId="11" xfId="0" applyNumberFormat="1" applyFont="1" applyFill="1" applyBorder="1" applyAlignment="1">
      <alignment horizontal="right" vertical="center" wrapText="1"/>
    </xf>
    <xf numFmtId="4" fontId="31" fillId="34" borderId="11" xfId="0" applyNumberFormat="1" applyFont="1" applyFill="1" applyBorder="1" applyAlignment="1">
      <alignment horizontal="right" vertical="center" wrapText="1"/>
    </xf>
    <xf numFmtId="0" fontId="33" fillId="37" borderId="1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indent="1"/>
    </xf>
    <xf numFmtId="0" fontId="34" fillId="0" borderId="0" xfId="0" applyFont="1" applyFill="1" applyAlignment="1">
      <alignment horizontal="left" indent="1"/>
    </xf>
    <xf numFmtId="0" fontId="30" fillId="0" borderId="0" xfId="0" applyFont="1" applyFill="1" applyAlignment="1">
      <alignment horizontal="left" vertical="center"/>
    </xf>
    <xf numFmtId="0" fontId="30" fillId="0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22" fillId="0" borderId="11" xfId="0" applyFont="1" applyFill="1" applyBorder="1" applyAlignment="1">
      <alignment horizontal="left" vertical="center"/>
    </xf>
    <xf numFmtId="0" fontId="22" fillId="0" borderId="19" xfId="0" applyFont="1" applyFill="1" applyBorder="1" applyAlignment="1">
      <alignment vertical="center" wrapText="1"/>
    </xf>
    <xf numFmtId="0" fontId="36" fillId="0" borderId="0" xfId="0" applyFont="1" applyFill="1" applyAlignment="1">
      <alignment horizontal="left" indent="1"/>
    </xf>
    <xf numFmtId="0" fontId="22" fillId="39" borderId="11" xfId="0" applyFont="1" applyFill="1" applyBorder="1" applyAlignment="1">
      <alignment vertical="center" wrapText="1"/>
    </xf>
    <xf numFmtId="4" fontId="22" fillId="39" borderId="11" xfId="0" applyNumberFormat="1" applyFont="1" applyFill="1" applyBorder="1" applyAlignment="1">
      <alignment vertical="center" wrapText="1"/>
    </xf>
    <xf numFmtId="0" fontId="30" fillId="0" borderId="0" xfId="0" applyFont="1" applyFill="1" applyAlignment="1">
      <alignment horizontal="left" indent="1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23" fillId="38" borderId="11" xfId="0" applyFont="1" applyFill="1" applyBorder="1" applyAlignment="1">
      <alignment horizontal="center" vertical="center" wrapText="1"/>
    </xf>
    <xf numFmtId="0" fontId="23" fillId="38" borderId="11" xfId="0" applyFont="1" applyFill="1" applyBorder="1" applyAlignment="1">
      <alignment vertical="center" wrapText="1"/>
    </xf>
    <xf numFmtId="4" fontId="23" fillId="38" borderId="11" xfId="0" applyNumberFormat="1" applyFont="1" applyFill="1" applyBorder="1" applyAlignment="1">
      <alignment vertical="center" wrapText="1"/>
    </xf>
    <xf numFmtId="0" fontId="23" fillId="40" borderId="11" xfId="0" applyFont="1" applyFill="1" applyBorder="1" applyAlignment="1">
      <alignment vertical="center" wrapText="1"/>
    </xf>
    <xf numFmtId="4" fontId="23" fillId="40" borderId="11" xfId="0" applyNumberFormat="1" applyFont="1" applyFill="1" applyBorder="1" applyAlignment="1">
      <alignment vertical="center" wrapText="1"/>
    </xf>
    <xf numFmtId="0" fontId="40" fillId="0" borderId="0" xfId="0" applyFont="1" applyAlignment="1">
      <alignment horizontal="left" indent="1"/>
    </xf>
    <xf numFmtId="4" fontId="40" fillId="0" borderId="0" xfId="0" applyNumberFormat="1" applyFont="1" applyAlignment="1">
      <alignment horizontal="left" indent="1"/>
    </xf>
    <xf numFmtId="0" fontId="33" fillId="0" borderId="12" xfId="0" applyFont="1" applyFill="1" applyBorder="1" applyAlignment="1">
      <alignment horizontal="left" vertical="center"/>
    </xf>
    <xf numFmtId="4" fontId="44" fillId="0" borderId="11" xfId="0" applyNumberFormat="1" applyFont="1" applyFill="1" applyBorder="1" applyAlignment="1">
      <alignment horizontal="center" vertical="center" wrapText="1"/>
    </xf>
    <xf numFmtId="4" fontId="27" fillId="0" borderId="11" xfId="0" applyNumberFormat="1" applyFont="1" applyFill="1" applyBorder="1" applyAlignment="1">
      <alignment wrapText="1"/>
    </xf>
    <xf numFmtId="4" fontId="23" fillId="34" borderId="11" xfId="0" applyNumberFormat="1" applyFont="1" applyFill="1" applyBorder="1" applyAlignment="1">
      <alignment wrapText="1"/>
    </xf>
    <xf numFmtId="4" fontId="22" fillId="34" borderId="11" xfId="0" applyNumberFormat="1" applyFont="1" applyFill="1" applyBorder="1" applyAlignment="1">
      <alignment wrapText="1"/>
    </xf>
    <xf numFmtId="0" fontId="18" fillId="0" borderId="0" xfId="0" applyFont="1" applyAlignment="1">
      <alignment horizontal="left" indent="1"/>
    </xf>
    <xf numFmtId="2" fontId="23" fillId="34" borderId="11" xfId="0" applyNumberFormat="1" applyFont="1" applyFill="1" applyBorder="1" applyAlignment="1">
      <alignment horizontal="right" vertical="center" wrapText="1"/>
    </xf>
    <xf numFmtId="4" fontId="31" fillId="36" borderId="11" xfId="0" applyNumberFormat="1" applyFont="1" applyFill="1" applyBorder="1" applyAlignment="1">
      <alignment vertical="center"/>
    </xf>
    <xf numFmtId="4" fontId="40" fillId="0" borderId="0" xfId="0" applyNumberFormat="1" applyFont="1" applyAlignment="1">
      <alignment horizontal="right" vertical="center"/>
    </xf>
    <xf numFmtId="4" fontId="23" fillId="37" borderId="11" xfId="0" applyNumberFormat="1" applyFont="1" applyFill="1" applyBorder="1" applyAlignment="1">
      <alignment horizontal="right" vertical="center" wrapText="1"/>
    </xf>
    <xf numFmtId="4" fontId="27" fillId="37" borderId="11" xfId="0" applyNumberFormat="1" applyFont="1" applyFill="1" applyBorder="1" applyAlignment="1">
      <alignment horizontal="right" vertical="center" wrapText="1"/>
    </xf>
    <xf numFmtId="4" fontId="23" fillId="0" borderId="13" xfId="0" applyNumberFormat="1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/>
    </xf>
    <xf numFmtId="4" fontId="22" fillId="0" borderId="17" xfId="0" applyNumberFormat="1" applyFont="1" applyFill="1" applyBorder="1" applyAlignment="1">
      <alignment horizontal="right" vertical="center" wrapText="1"/>
    </xf>
    <xf numFmtId="4" fontId="22" fillId="0" borderId="11" xfId="0" applyNumberFormat="1" applyFont="1" applyFill="1" applyBorder="1" applyAlignment="1">
      <alignment horizontal="right" vertical="center" wrapText="1"/>
    </xf>
    <xf numFmtId="4" fontId="23" fillId="0" borderId="11" xfId="0" applyNumberFormat="1" applyFont="1" applyFill="1" applyBorder="1" applyAlignment="1">
      <alignment horizontal="right" vertical="center" wrapText="1"/>
    </xf>
    <xf numFmtId="4" fontId="30" fillId="0" borderId="0" xfId="0" applyNumberFormat="1" applyFont="1" applyAlignment="1">
      <alignment horizontal="right" vertical="center"/>
    </xf>
    <xf numFmtId="4" fontId="39" fillId="0" borderId="0" xfId="0" applyNumberFormat="1" applyFont="1" applyAlignment="1">
      <alignment horizontal="right" vertical="center"/>
    </xf>
    <xf numFmtId="4" fontId="29" fillId="0" borderId="0" xfId="0" applyNumberFormat="1" applyFont="1" applyAlignment="1">
      <alignment horizontal="right" vertical="center"/>
    </xf>
    <xf numFmtId="4" fontId="31" fillId="34" borderId="10" xfId="0" applyNumberFormat="1" applyFont="1" applyFill="1" applyBorder="1" applyAlignment="1">
      <alignment vertical="center" wrapText="1"/>
    </xf>
    <xf numFmtId="0" fontId="31" fillId="34" borderId="10" xfId="0" applyFont="1" applyFill="1" applyBorder="1" applyAlignment="1">
      <alignment vertical="center" wrapText="1"/>
    </xf>
    <xf numFmtId="2" fontId="31" fillId="34" borderId="10" xfId="0" applyNumberFormat="1" applyFont="1" applyFill="1" applyBorder="1" applyAlignment="1">
      <alignment vertical="center" wrapText="1"/>
    </xf>
    <xf numFmtId="4" fontId="31" fillId="34" borderId="16" xfId="0" applyNumberFormat="1" applyFont="1" applyFill="1" applyBorder="1" applyAlignment="1">
      <alignment vertical="center" wrapText="1"/>
    </xf>
    <xf numFmtId="4" fontId="31" fillId="34" borderId="23" xfId="0" applyNumberFormat="1" applyFont="1" applyFill="1" applyBorder="1" applyAlignment="1">
      <alignment vertical="center" wrapText="1"/>
    </xf>
    <xf numFmtId="4" fontId="31" fillId="34" borderId="0" xfId="0" applyNumberFormat="1" applyFont="1" applyFill="1" applyBorder="1" applyAlignment="1">
      <alignment vertical="center" wrapText="1"/>
    </xf>
    <xf numFmtId="4" fontId="31" fillId="0" borderId="12" xfId="0" applyNumberFormat="1" applyFont="1" applyFill="1" applyBorder="1" applyAlignment="1">
      <alignment vertical="center"/>
    </xf>
    <xf numFmtId="4" fontId="31" fillId="0" borderId="11" xfId="0" applyNumberFormat="1" applyFont="1" applyFill="1" applyBorder="1" applyAlignment="1">
      <alignment vertical="center"/>
    </xf>
    <xf numFmtId="4" fontId="31" fillId="0" borderId="10" xfId="0" applyNumberFormat="1" applyFont="1" applyFill="1" applyBorder="1" applyAlignment="1">
      <alignment vertical="center" wrapText="1"/>
    </xf>
    <xf numFmtId="4" fontId="27" fillId="36" borderId="11" xfId="0" applyNumberFormat="1" applyFont="1" applyFill="1" applyBorder="1" applyAlignment="1">
      <alignment vertical="center"/>
    </xf>
    <xf numFmtId="3" fontId="27" fillId="37" borderId="11" xfId="0" applyNumberFormat="1" applyFont="1" applyFill="1" applyBorder="1" applyAlignment="1">
      <alignment horizontal="center" vertical="center" wrapText="1"/>
    </xf>
    <xf numFmtId="4" fontId="31" fillId="34" borderId="13" xfId="0" applyNumberFormat="1" applyFont="1" applyFill="1" applyBorder="1" applyAlignment="1">
      <alignment vertical="center" wrapText="1"/>
    </xf>
    <xf numFmtId="4" fontId="27" fillId="0" borderId="10" xfId="0" applyNumberFormat="1" applyFont="1" applyFill="1" applyBorder="1" applyAlignment="1">
      <alignment vertical="center" wrapText="1"/>
    </xf>
    <xf numFmtId="0" fontId="45" fillId="0" borderId="0" xfId="0" applyFont="1" applyAlignment="1">
      <alignment horizontal="left" indent="1"/>
    </xf>
    <xf numFmtId="0" fontId="28" fillId="0" borderId="0" xfId="0" applyFont="1" applyAlignment="1">
      <alignment horizontal="left" vertical="center"/>
    </xf>
    <xf numFmtId="4" fontId="31" fillId="0" borderId="11" xfId="0" applyNumberFormat="1" applyFont="1" applyFill="1" applyBorder="1" applyAlignment="1">
      <alignment horizontal="center" vertical="center" wrapText="1"/>
    </xf>
    <xf numFmtId="4" fontId="46" fillId="0" borderId="11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vertical="center" wrapText="1"/>
    </xf>
    <xf numFmtId="2" fontId="22" fillId="34" borderId="11" xfId="0" applyNumberFormat="1" applyFont="1" applyFill="1" applyBorder="1" applyAlignment="1">
      <alignment vertical="center" wrapText="1"/>
    </xf>
    <xf numFmtId="4" fontId="31" fillId="0" borderId="11" xfId="0" applyNumberFormat="1" applyFont="1" applyFill="1" applyBorder="1" applyAlignment="1">
      <alignment horizontal="right" vertical="center" wrapText="1"/>
    </xf>
    <xf numFmtId="4" fontId="22" fillId="0" borderId="11" xfId="0" applyNumberFormat="1" applyFont="1" applyFill="1" applyBorder="1" applyAlignment="1">
      <alignment horizontal="center" vertical="center" wrapText="1"/>
    </xf>
    <xf numFmtId="2" fontId="22" fillId="39" borderId="11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 vertical="center" wrapText="1"/>
    </xf>
    <xf numFmtId="2" fontId="23" fillId="0" borderId="11" xfId="0" applyNumberFormat="1" applyFont="1" applyFill="1" applyBorder="1" applyAlignment="1">
      <alignment vertical="center" wrapText="1"/>
    </xf>
    <xf numFmtId="2" fontId="23" fillId="38" borderId="11" xfId="0" applyNumberFormat="1" applyFont="1" applyFill="1" applyBorder="1" applyAlignment="1">
      <alignment horizontal="center" vertical="center" wrapText="1"/>
    </xf>
    <xf numFmtId="2" fontId="23" fillId="40" borderId="11" xfId="0" applyNumberFormat="1" applyFont="1" applyFill="1" applyBorder="1" applyAlignment="1">
      <alignment horizontal="center" vertical="center" wrapText="1"/>
    </xf>
    <xf numFmtId="4" fontId="23" fillId="38" borderId="11" xfId="0" applyNumberFormat="1" applyFont="1" applyFill="1" applyBorder="1" applyAlignment="1">
      <alignment horizontal="center" vertical="center" wrapText="1"/>
    </xf>
    <xf numFmtId="4" fontId="23" fillId="40" borderId="11" xfId="0" applyNumberFormat="1" applyFont="1" applyFill="1" applyBorder="1" applyAlignment="1">
      <alignment horizontal="center" vertical="center" wrapText="1"/>
    </xf>
    <xf numFmtId="4" fontId="23" fillId="0" borderId="11" xfId="0" applyNumberFormat="1" applyFont="1" applyFill="1" applyBorder="1" applyAlignment="1">
      <alignment horizontal="center" vertical="center" wrapText="1"/>
    </xf>
    <xf numFmtId="2" fontId="27" fillId="0" borderId="11" xfId="0" applyNumberFormat="1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left" vertical="center"/>
    </xf>
    <xf numFmtId="0" fontId="27" fillId="0" borderId="11" xfId="0" applyFont="1" applyFill="1" applyBorder="1" applyAlignment="1">
      <alignment vertical="center" wrapText="1"/>
    </xf>
    <xf numFmtId="0" fontId="46" fillId="0" borderId="0" xfId="0" applyFont="1" applyFill="1" applyAlignment="1">
      <alignment horizontal="left" indent="1"/>
    </xf>
    <xf numFmtId="0" fontId="28" fillId="0" borderId="0" xfId="0" applyFont="1" applyFill="1" applyAlignment="1">
      <alignment horizontal="left" indent="1"/>
    </xf>
    <xf numFmtId="0" fontId="27" fillId="40" borderId="11" xfId="0" applyFont="1" applyFill="1" applyBorder="1" applyAlignment="1">
      <alignment vertical="center" wrapText="1"/>
    </xf>
    <xf numFmtId="4" fontId="27" fillId="40" borderId="11" xfId="0" applyNumberFormat="1" applyFont="1" applyFill="1" applyBorder="1" applyAlignment="1">
      <alignment vertical="center" wrapText="1"/>
    </xf>
    <xf numFmtId="2" fontId="27" fillId="40" borderId="11" xfId="0" applyNumberFormat="1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vertical="center" wrapText="1"/>
    </xf>
    <xf numFmtId="4" fontId="31" fillId="0" borderId="11" xfId="0" applyNumberFormat="1" applyFont="1" applyFill="1" applyBorder="1" applyAlignment="1">
      <alignment vertical="center" wrapText="1"/>
    </xf>
    <xf numFmtId="2" fontId="31" fillId="0" borderId="11" xfId="0" applyNumberFormat="1" applyFont="1" applyFill="1" applyBorder="1" applyAlignment="1">
      <alignment horizontal="center" vertical="center" wrapText="1"/>
    </xf>
    <xf numFmtId="2" fontId="31" fillId="0" borderId="11" xfId="0" applyNumberFormat="1" applyFont="1" applyFill="1" applyBorder="1" applyAlignment="1">
      <alignment vertical="center" wrapText="1"/>
    </xf>
    <xf numFmtId="0" fontId="31" fillId="0" borderId="19" xfId="0" applyFont="1" applyFill="1" applyBorder="1" applyAlignment="1">
      <alignment horizontal="left" vertical="center"/>
    </xf>
    <xf numFmtId="2" fontId="27" fillId="0" borderId="11" xfId="0" applyNumberFormat="1" applyFont="1" applyFill="1" applyBorder="1" applyAlignment="1">
      <alignment vertical="center" wrapText="1"/>
    </xf>
    <xf numFmtId="2" fontId="27" fillId="0" borderId="11" xfId="0" applyNumberFormat="1" applyFont="1" applyFill="1" applyBorder="1" applyAlignment="1">
      <alignment horizontal="right" vertical="center" wrapText="1"/>
    </xf>
    <xf numFmtId="0" fontId="31" fillId="0" borderId="14" xfId="0" applyFont="1" applyFill="1" applyBorder="1" applyAlignment="1">
      <alignment horizontal="left" vertical="center"/>
    </xf>
    <xf numFmtId="4" fontId="28" fillId="0" borderId="0" xfId="0" applyNumberFormat="1" applyFont="1" applyFill="1" applyAlignment="1">
      <alignment horizontal="center" vertical="center"/>
    </xf>
    <xf numFmtId="4" fontId="18" fillId="0" borderId="0" xfId="0" applyNumberFormat="1" applyFont="1" applyFill="1" applyAlignment="1">
      <alignment horizontal="left" indent="1"/>
    </xf>
    <xf numFmtId="2" fontId="18" fillId="0" borderId="0" xfId="0" applyNumberFormat="1" applyFont="1" applyAlignment="1">
      <alignment horizontal="left" indent="1"/>
    </xf>
    <xf numFmtId="0" fontId="48" fillId="0" borderId="0" xfId="0" applyFont="1"/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4" fontId="23" fillId="38" borderId="11" xfId="0" applyNumberFormat="1" applyFont="1" applyFill="1" applyBorder="1" applyAlignment="1">
      <alignment horizontal="right" vertical="center" wrapText="1"/>
    </xf>
    <xf numFmtId="4" fontId="23" fillId="35" borderId="1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23" fillId="37" borderId="11" xfId="0" applyFont="1" applyFill="1" applyBorder="1" applyAlignment="1">
      <alignment horizontal="center" vertical="center" wrapText="1"/>
    </xf>
    <xf numFmtId="0" fontId="27" fillId="37" borderId="1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wrapText="1" indent="1"/>
    </xf>
    <xf numFmtId="0" fontId="30" fillId="0" borderId="0" xfId="0" applyFont="1" applyAlignment="1">
      <alignment horizontal="left" indent="1"/>
    </xf>
    <xf numFmtId="0" fontId="18" fillId="0" borderId="0" xfId="0" applyFont="1" applyAlignment="1">
      <alignment horizontal="left" wrapText="1" indent="1"/>
    </xf>
    <xf numFmtId="0" fontId="18" fillId="0" borderId="0" xfId="0" applyFont="1" applyAlignment="1">
      <alignment horizontal="left" indent="1"/>
    </xf>
    <xf numFmtId="0" fontId="35" fillId="0" borderId="0" xfId="0" applyFont="1" applyAlignment="1">
      <alignment horizontal="center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31" fillId="0" borderId="14" xfId="0" applyFont="1" applyFill="1" applyBorder="1" applyAlignment="1">
      <alignment horizontal="left" vertical="center"/>
    </xf>
    <xf numFmtId="0" fontId="31" fillId="0" borderId="19" xfId="0" applyFont="1" applyFill="1" applyBorder="1" applyAlignment="1">
      <alignment horizontal="left" vertical="center"/>
    </xf>
    <xf numFmtId="0" fontId="38" fillId="0" borderId="14" xfId="0" applyFont="1" applyFill="1" applyBorder="1" applyAlignment="1">
      <alignment horizontal="left" vertical="center"/>
    </xf>
    <xf numFmtId="0" fontId="38" fillId="0" borderId="18" xfId="0" applyFont="1" applyFill="1" applyBorder="1" applyAlignment="1">
      <alignment horizontal="left" vertical="center"/>
    </xf>
    <xf numFmtId="0" fontId="38" fillId="0" borderId="19" xfId="0" applyFont="1" applyFill="1" applyBorder="1" applyAlignment="1">
      <alignment horizontal="left" vertical="center"/>
    </xf>
    <xf numFmtId="0" fontId="27" fillId="40" borderId="14" xfId="0" applyFont="1" applyFill="1" applyBorder="1" applyAlignment="1">
      <alignment horizontal="left" vertical="center"/>
    </xf>
    <xf numFmtId="0" fontId="27" fillId="40" borderId="18" xfId="0" applyFont="1" applyFill="1" applyBorder="1" applyAlignment="1">
      <alignment horizontal="left" vertical="center"/>
    </xf>
    <xf numFmtId="0" fontId="27" fillId="40" borderId="19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0" fontId="22" fillId="0" borderId="19" xfId="0" applyFont="1" applyFill="1" applyBorder="1" applyAlignment="1">
      <alignment horizontal="left" vertical="center"/>
    </xf>
    <xf numFmtId="0" fontId="23" fillId="38" borderId="14" xfId="0" applyFont="1" applyFill="1" applyBorder="1" applyAlignment="1">
      <alignment horizontal="left" vertical="center"/>
    </xf>
    <xf numFmtId="0" fontId="23" fillId="38" borderId="18" xfId="0" applyFont="1" applyFill="1" applyBorder="1" applyAlignment="1">
      <alignment horizontal="left" vertical="center"/>
    </xf>
    <xf numFmtId="0" fontId="23" fillId="38" borderId="19" xfId="0" applyFont="1" applyFill="1" applyBorder="1" applyAlignment="1">
      <alignment horizontal="left" vertical="center"/>
    </xf>
    <xf numFmtId="0" fontId="43" fillId="0" borderId="0" xfId="0" applyFont="1" applyAlignment="1">
      <alignment horizontal="center"/>
    </xf>
    <xf numFmtId="0" fontId="23" fillId="39" borderId="14" xfId="0" applyFont="1" applyFill="1" applyBorder="1" applyAlignment="1">
      <alignment horizontal="left" vertical="center"/>
    </xf>
    <xf numFmtId="0" fontId="23" fillId="39" borderId="18" xfId="0" applyFont="1" applyFill="1" applyBorder="1" applyAlignment="1">
      <alignment horizontal="left" vertical="center"/>
    </xf>
    <xf numFmtId="0" fontId="23" fillId="39" borderId="19" xfId="0" applyFont="1" applyFill="1" applyBorder="1" applyAlignment="1">
      <alignment horizontal="left" vertical="center"/>
    </xf>
    <xf numFmtId="0" fontId="22" fillId="38" borderId="14" xfId="0" applyFont="1" applyFill="1" applyBorder="1" applyAlignment="1">
      <alignment horizontal="center" vertical="center"/>
    </xf>
    <xf numFmtId="0" fontId="22" fillId="38" borderId="18" xfId="0" applyFont="1" applyFill="1" applyBorder="1" applyAlignment="1">
      <alignment horizontal="center" vertical="center"/>
    </xf>
    <xf numFmtId="0" fontId="22" fillId="38" borderId="19" xfId="0" applyFont="1" applyFill="1" applyBorder="1" applyAlignment="1">
      <alignment horizontal="center" vertical="center"/>
    </xf>
    <xf numFmtId="0" fontId="23" fillId="38" borderId="14" xfId="0" applyFont="1" applyFill="1" applyBorder="1" applyAlignment="1">
      <alignment horizontal="center" vertical="center" wrapText="1"/>
    </xf>
    <xf numFmtId="0" fontId="23" fillId="38" borderId="18" xfId="0" applyFont="1" applyFill="1" applyBorder="1" applyAlignment="1">
      <alignment horizontal="center" vertical="center" wrapText="1"/>
    </xf>
    <xf numFmtId="0" fontId="23" fillId="38" borderId="19" xfId="0" applyFont="1" applyFill="1" applyBorder="1" applyAlignment="1">
      <alignment horizontal="center" vertical="center" wrapText="1"/>
    </xf>
    <xf numFmtId="0" fontId="23" fillId="35" borderId="14" xfId="0" applyFont="1" applyFill="1" applyBorder="1" applyAlignment="1">
      <alignment horizontal="left" vertical="center" wrapText="1"/>
    </xf>
    <xf numFmtId="0" fontId="23" fillId="35" borderId="18" xfId="0" applyFont="1" applyFill="1" applyBorder="1" applyAlignment="1">
      <alignment horizontal="left" vertical="center" wrapText="1"/>
    </xf>
    <xf numFmtId="0" fontId="23" fillId="35" borderId="19" xfId="0" applyFont="1" applyFill="1" applyBorder="1" applyAlignment="1">
      <alignment horizontal="left" vertical="center" wrapText="1"/>
    </xf>
    <xf numFmtId="0" fontId="23" fillId="38" borderId="14" xfId="0" applyFont="1" applyFill="1" applyBorder="1" applyAlignment="1">
      <alignment horizontal="left" vertical="center" wrapText="1"/>
    </xf>
    <xf numFmtId="0" fontId="23" fillId="38" borderId="18" xfId="0" applyFont="1" applyFill="1" applyBorder="1" applyAlignment="1">
      <alignment horizontal="left" vertical="center" wrapText="1"/>
    </xf>
    <xf numFmtId="0" fontId="23" fillId="38" borderId="19" xfId="0" applyFont="1" applyFill="1" applyBorder="1" applyAlignment="1">
      <alignment horizontal="left" vertical="center" wrapText="1"/>
    </xf>
    <xf numFmtId="0" fontId="47" fillId="0" borderId="14" xfId="0" applyFont="1" applyFill="1" applyBorder="1" applyAlignment="1">
      <alignment horizontal="left" vertical="center"/>
    </xf>
    <xf numFmtId="0" fontId="47" fillId="0" borderId="18" xfId="0" applyFont="1" applyFill="1" applyBorder="1" applyAlignment="1">
      <alignment horizontal="left" vertical="center"/>
    </xf>
    <xf numFmtId="0" fontId="47" fillId="0" borderId="19" xfId="0" applyFont="1" applyFill="1" applyBorder="1" applyAlignment="1">
      <alignment horizontal="left" vertical="center"/>
    </xf>
    <xf numFmtId="0" fontId="42" fillId="36" borderId="11" xfId="0" applyNumberFormat="1" applyFont="1" applyFill="1" applyBorder="1" applyAlignment="1" applyProtection="1">
      <alignment horizontal="left" vertical="center" wrapText="1"/>
    </xf>
    <xf numFmtId="0" fontId="42" fillId="36" borderId="14" xfId="0" applyNumberFormat="1" applyFont="1" applyFill="1" applyBorder="1" applyAlignment="1" applyProtection="1">
      <alignment horizontal="left" vertical="center" wrapText="1"/>
    </xf>
    <xf numFmtId="0" fontId="42" fillId="36" borderId="18" xfId="0" applyNumberFormat="1" applyFont="1" applyFill="1" applyBorder="1" applyAlignment="1" applyProtection="1">
      <alignment horizontal="left" vertical="center" wrapText="1"/>
    </xf>
    <xf numFmtId="0" fontId="42" fillId="36" borderId="19" xfId="0" applyNumberFormat="1" applyFont="1" applyFill="1" applyBorder="1" applyAlignment="1" applyProtection="1">
      <alignment horizontal="left" vertical="center" wrapText="1"/>
    </xf>
    <xf numFmtId="0" fontId="23" fillId="38" borderId="20" xfId="0" applyFont="1" applyFill="1" applyBorder="1" applyAlignment="1">
      <alignment horizontal="left" vertical="center"/>
    </xf>
    <xf numFmtId="0" fontId="23" fillId="38" borderId="21" xfId="0" applyFont="1" applyFill="1" applyBorder="1" applyAlignment="1">
      <alignment horizontal="left" vertical="center"/>
    </xf>
    <xf numFmtId="0" fontId="23" fillId="38" borderId="22" xfId="0" applyFont="1" applyFill="1" applyBorder="1" applyAlignment="1">
      <alignment horizontal="left" vertical="center"/>
    </xf>
    <xf numFmtId="0" fontId="23" fillId="40" borderId="14" xfId="0" applyFont="1" applyFill="1" applyBorder="1" applyAlignment="1">
      <alignment horizontal="left" vertical="center"/>
    </xf>
    <xf numFmtId="0" fontId="23" fillId="40" borderId="18" xfId="0" applyFont="1" applyFill="1" applyBorder="1" applyAlignment="1">
      <alignment horizontal="left" vertical="center"/>
    </xf>
    <xf numFmtId="0" fontId="23" fillId="40" borderId="19" xfId="0" applyFont="1" applyFill="1" applyBorder="1" applyAlignment="1">
      <alignment horizontal="left" vertical="center"/>
    </xf>
    <xf numFmtId="0" fontId="31" fillId="0" borderId="18" xfId="0" applyFont="1" applyFill="1" applyBorder="1" applyAlignment="1">
      <alignment horizontal="left" vertical="center"/>
    </xf>
    <xf numFmtId="0" fontId="31" fillId="0" borderId="14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41"/>
  <sheetViews>
    <sheetView tabSelected="1" zoomScale="87" zoomScaleNormal="87" workbookViewId="0">
      <selection activeCell="P30" sqref="P30"/>
    </sheetView>
  </sheetViews>
  <sheetFormatPr defaultColWidth="9.109375" defaultRowHeight="11.4"/>
  <cols>
    <col min="1" max="1" width="33.6640625" style="1" customWidth="1"/>
    <col min="2" max="2" width="17.44140625" style="1" customWidth="1"/>
    <col min="3" max="3" width="16.109375" style="1" customWidth="1"/>
    <col min="4" max="5" width="17.44140625" style="1" customWidth="1"/>
    <col min="6" max="7" width="9.6640625" style="1" customWidth="1"/>
    <col min="8" max="16384" width="9.109375" style="1"/>
  </cols>
  <sheetData>
    <row r="1" spans="1:7" ht="72" customHeight="1">
      <c r="A1" s="185" t="s">
        <v>254</v>
      </c>
      <c r="B1" s="185"/>
      <c r="C1" s="185"/>
      <c r="D1" s="185"/>
      <c r="E1" s="185"/>
      <c r="F1" s="185"/>
      <c r="G1" s="185"/>
    </row>
    <row r="2" spans="1:7" ht="42" customHeight="1">
      <c r="A2" s="188" t="s">
        <v>260</v>
      </c>
      <c r="B2" s="188"/>
      <c r="C2" s="188"/>
      <c r="D2" s="188"/>
      <c r="E2" s="188"/>
      <c r="F2" s="188"/>
      <c r="G2" s="188"/>
    </row>
    <row r="3" spans="1:7" ht="18.75" customHeight="1">
      <c r="A3" s="188" t="s">
        <v>22</v>
      </c>
      <c r="B3" s="188"/>
      <c r="C3" s="188"/>
      <c r="D3" s="188"/>
      <c r="E3" s="188"/>
      <c r="F3" s="188"/>
      <c r="G3" s="188"/>
    </row>
    <row r="4" spans="1:7" ht="18.75" customHeight="1">
      <c r="A4" s="187" t="s">
        <v>23</v>
      </c>
      <c r="B4" s="187"/>
      <c r="C4" s="187"/>
      <c r="D4" s="187"/>
      <c r="E4" s="187"/>
      <c r="F4" s="187"/>
      <c r="G4" s="187"/>
    </row>
    <row r="5" spans="1:7" ht="18.75" customHeight="1">
      <c r="A5" s="187" t="s">
        <v>240</v>
      </c>
      <c r="B5" s="187"/>
      <c r="C5" s="187"/>
      <c r="D5" s="187"/>
      <c r="E5" s="187"/>
      <c r="F5" s="187"/>
      <c r="G5" s="187"/>
    </row>
    <row r="6" spans="1:7" ht="54" customHeight="1">
      <c r="A6" s="53" t="s">
        <v>0</v>
      </c>
      <c r="B6" s="53" t="s">
        <v>25</v>
      </c>
      <c r="C6" s="53" t="s">
        <v>26</v>
      </c>
      <c r="D6" s="53" t="s">
        <v>27</v>
      </c>
      <c r="E6" s="53" t="s">
        <v>259</v>
      </c>
      <c r="F6" s="53" t="s">
        <v>28</v>
      </c>
      <c r="G6" s="53" t="s">
        <v>29</v>
      </c>
    </row>
    <row r="7" spans="1:7" ht="13.2">
      <c r="A7" s="54" t="s">
        <v>1</v>
      </c>
      <c r="B7" s="54"/>
      <c r="C7" s="54"/>
      <c r="D7" s="54"/>
      <c r="E7" s="54"/>
      <c r="F7" s="54"/>
      <c r="G7" s="54"/>
    </row>
    <row r="8" spans="1:7" ht="13.2">
      <c r="A8" s="55" t="s">
        <v>2</v>
      </c>
      <c r="B8" s="56">
        <v>27783782.23</v>
      </c>
      <c r="C8" s="56">
        <v>48957113</v>
      </c>
      <c r="D8" s="56">
        <v>48957113</v>
      </c>
      <c r="E8" s="56">
        <v>31313044.989999998</v>
      </c>
      <c r="F8" s="56">
        <f>E8/B8*100</f>
        <v>112.70260013839734</v>
      </c>
      <c r="G8" s="56">
        <f>E8/D8*100</f>
        <v>63.960154247657528</v>
      </c>
    </row>
    <row r="9" spans="1:7" ht="26.4">
      <c r="A9" s="55" t="s">
        <v>3</v>
      </c>
      <c r="B9" s="57">
        <v>96.08</v>
      </c>
      <c r="C9" s="118">
        <v>0</v>
      </c>
      <c r="D9" s="118">
        <v>0</v>
      </c>
      <c r="E9" s="118">
        <v>0</v>
      </c>
      <c r="F9" s="56">
        <v>0</v>
      </c>
      <c r="G9" s="56">
        <v>0</v>
      </c>
    </row>
    <row r="10" spans="1:7" ht="13.2">
      <c r="A10" s="55" t="s">
        <v>4</v>
      </c>
      <c r="B10" s="56">
        <v>25409592.059999999</v>
      </c>
      <c r="C10" s="56">
        <v>27102575</v>
      </c>
      <c r="D10" s="56">
        <v>27102575</v>
      </c>
      <c r="E10" s="56">
        <v>24087832.199999999</v>
      </c>
      <c r="F10" s="56">
        <f>E10/B10*100</f>
        <v>94.798185437692538</v>
      </c>
      <c r="G10" s="56">
        <f>E10/D10*100</f>
        <v>88.876544756356168</v>
      </c>
    </row>
    <row r="11" spans="1:7" ht="26.4">
      <c r="A11" s="55" t="s">
        <v>5</v>
      </c>
      <c r="B11" s="56">
        <v>1745341.68</v>
      </c>
      <c r="C11" s="56">
        <v>24872689</v>
      </c>
      <c r="D11" s="56">
        <v>24872689</v>
      </c>
      <c r="E11" s="56">
        <v>13331796.939999999</v>
      </c>
      <c r="F11" s="56">
        <f>E11/B11*100</f>
        <v>763.85025882152775</v>
      </c>
      <c r="G11" s="56">
        <f>E11/D11*100</f>
        <v>53.600143273612275</v>
      </c>
    </row>
    <row r="12" spans="1:7" s="3" customFormat="1" ht="13.2">
      <c r="A12" s="55"/>
      <c r="B12" s="56"/>
      <c r="C12" s="56"/>
      <c r="D12" s="56"/>
      <c r="E12" s="56"/>
      <c r="F12" s="56"/>
      <c r="G12" s="56"/>
    </row>
    <row r="13" spans="1:7" ht="13.2">
      <c r="A13" s="58" t="s">
        <v>13</v>
      </c>
      <c r="B13" s="59">
        <f>B8+B9-B10-B11</f>
        <v>628944.57000000007</v>
      </c>
      <c r="C13" s="59">
        <f t="shared" ref="C13:E13" si="0">C8+C9-C10-C11</f>
        <v>-3018151</v>
      </c>
      <c r="D13" s="59">
        <f t="shared" si="0"/>
        <v>-3018151</v>
      </c>
      <c r="E13" s="59">
        <f t="shared" si="0"/>
        <v>-6106584.1500000004</v>
      </c>
      <c r="F13" s="59">
        <f>E13/B13*100</f>
        <v>-970.92564929847458</v>
      </c>
      <c r="G13" s="59">
        <f>E13/D13*100</f>
        <v>202.32864922927979</v>
      </c>
    </row>
    <row r="14" spans="1:7" ht="13.2">
      <c r="A14" s="54" t="s">
        <v>6</v>
      </c>
      <c r="B14" s="60"/>
      <c r="C14" s="60"/>
      <c r="D14" s="60"/>
      <c r="E14" s="60"/>
      <c r="F14" s="61"/>
      <c r="G14" s="61"/>
    </row>
    <row r="15" spans="1:7" ht="26.4">
      <c r="A15" s="55" t="s">
        <v>7</v>
      </c>
      <c r="B15" s="56">
        <v>498586.14</v>
      </c>
      <c r="C15" s="56">
        <v>5000000</v>
      </c>
      <c r="D15" s="56">
        <v>5000000</v>
      </c>
      <c r="E15" s="56">
        <v>1007289.65</v>
      </c>
      <c r="F15" s="56">
        <f>E15/B15*100</f>
        <v>202.02921204347959</v>
      </c>
      <c r="G15" s="56">
        <f>E15/D15*100</f>
        <v>20.145793000000001</v>
      </c>
    </row>
    <row r="16" spans="1:7" ht="26.4">
      <c r="A16" s="55" t="s">
        <v>8</v>
      </c>
      <c r="B16" s="56">
        <v>1831389.46</v>
      </c>
      <c r="C16" s="56">
        <v>1981849</v>
      </c>
      <c r="D16" s="56">
        <v>1981849</v>
      </c>
      <c r="E16" s="56">
        <v>1370612.53</v>
      </c>
      <c r="F16" s="56">
        <f>E16/B16*100</f>
        <v>74.840035936430482</v>
      </c>
      <c r="G16" s="56">
        <f>E16/D16*100</f>
        <v>69.158272401176873</v>
      </c>
    </row>
    <row r="17" spans="1:7" ht="13.2">
      <c r="A17" s="58" t="s">
        <v>14</v>
      </c>
      <c r="B17" s="59">
        <f>B15-B16</f>
        <v>-1332803.3199999998</v>
      </c>
      <c r="C17" s="59">
        <f t="shared" ref="C17" si="1">C15-C16</f>
        <v>3018151</v>
      </c>
      <c r="D17" s="59">
        <f>D15-D16</f>
        <v>3018151</v>
      </c>
      <c r="E17" s="59">
        <f>E15-E16</f>
        <v>-363322.88</v>
      </c>
      <c r="F17" s="59">
        <f>E17/B17*100</f>
        <v>27.260052143327496</v>
      </c>
      <c r="G17" s="59">
        <f>E17/D17*100</f>
        <v>-12.037929182469664</v>
      </c>
    </row>
    <row r="18" spans="1:7" ht="13.2">
      <c r="A18" s="54" t="s">
        <v>15</v>
      </c>
      <c r="B18" s="60"/>
      <c r="C18" s="60"/>
      <c r="D18" s="60"/>
      <c r="E18" s="60"/>
      <c r="F18" s="61"/>
      <c r="G18" s="61"/>
    </row>
    <row r="19" spans="1:7" ht="13.2">
      <c r="A19" s="55" t="s">
        <v>16</v>
      </c>
      <c r="B19" s="56">
        <f>B8+B9+B15</f>
        <v>28282464.449999999</v>
      </c>
      <c r="C19" s="56">
        <f>C8+C9+C15</f>
        <v>53957113</v>
      </c>
      <c r="D19" s="56">
        <f>D8+D9+D15</f>
        <v>53957113</v>
      </c>
      <c r="E19" s="56">
        <f>E8+E9+E15</f>
        <v>32320334.639999997</v>
      </c>
      <c r="F19" s="56">
        <f>E19/B19*100</f>
        <v>114.27693897446053</v>
      </c>
      <c r="G19" s="56">
        <f>E19/D19*100</f>
        <v>59.900044392664221</v>
      </c>
    </row>
    <row r="20" spans="1:7" ht="13.2">
      <c r="A20" s="55" t="s">
        <v>17</v>
      </c>
      <c r="B20" s="56">
        <f>B10+B11+B16</f>
        <v>28986323.199999999</v>
      </c>
      <c r="C20" s="56">
        <f>C10+C11+C16</f>
        <v>53957113</v>
      </c>
      <c r="D20" s="56">
        <f>D10+D11+D16</f>
        <v>53957113</v>
      </c>
      <c r="E20" s="56">
        <f>E10+E11+E16</f>
        <v>38790241.670000002</v>
      </c>
      <c r="F20" s="56">
        <f>E20/B20*100</f>
        <v>133.82256660272111</v>
      </c>
      <c r="G20" s="56">
        <f>E20/D20*100</f>
        <v>71.890876871043858</v>
      </c>
    </row>
    <row r="21" spans="1:7" ht="13.2">
      <c r="A21" s="58" t="s">
        <v>18</v>
      </c>
      <c r="B21" s="59">
        <f>B19-B20</f>
        <v>-703858.75</v>
      </c>
      <c r="C21" s="59">
        <f t="shared" ref="C21:E21" si="2">C19-C20</f>
        <v>0</v>
      </c>
      <c r="D21" s="59">
        <f t="shared" si="2"/>
        <v>0</v>
      </c>
      <c r="E21" s="59">
        <f t="shared" si="2"/>
        <v>-6469907.0300000049</v>
      </c>
      <c r="F21" s="59">
        <f>E21/B21*100</f>
        <v>919.20531356611036</v>
      </c>
      <c r="G21" s="59">
        <v>0</v>
      </c>
    </row>
    <row r="22" spans="1:7" ht="26.4">
      <c r="A22" s="54" t="s">
        <v>19</v>
      </c>
      <c r="B22" s="60"/>
      <c r="C22" s="60"/>
      <c r="D22" s="60"/>
      <c r="E22" s="60"/>
      <c r="F22" s="61"/>
      <c r="G22" s="61"/>
    </row>
    <row r="23" spans="1:7" ht="26.4">
      <c r="A23" s="55" t="s">
        <v>20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ht="13.2">
      <c r="A24" s="58" t="s">
        <v>21</v>
      </c>
      <c r="B24" s="59">
        <f>B21</f>
        <v>-703858.75</v>
      </c>
      <c r="C24" s="59">
        <f t="shared" ref="C24:D24" si="3">C21</f>
        <v>0</v>
      </c>
      <c r="D24" s="59">
        <f t="shared" si="3"/>
        <v>0</v>
      </c>
      <c r="E24" s="59">
        <f>E21</f>
        <v>-6469907.0300000049</v>
      </c>
      <c r="F24" s="59">
        <f>E24/B24*100</f>
        <v>919.20531356611036</v>
      </c>
      <c r="G24" s="59">
        <v>0</v>
      </c>
    </row>
    <row r="26" spans="1:7" ht="14.4">
      <c r="A26" s="179" t="s">
        <v>252</v>
      </c>
    </row>
    <row r="27" spans="1:7" s="181" customFormat="1" ht="14.4">
      <c r="A27" s="179"/>
    </row>
    <row r="28" spans="1:7" s="181" customFormat="1" ht="18" customHeight="1">
      <c r="A28" s="179"/>
    </row>
    <row r="29" spans="1:7" ht="14.4">
      <c r="E29" s="186" t="s">
        <v>24</v>
      </c>
      <c r="F29" s="186"/>
      <c r="G29" s="186"/>
    </row>
    <row r="30" spans="1:7">
      <c r="E30" s="184" t="s">
        <v>253</v>
      </c>
      <c r="F30" s="184"/>
      <c r="G30" s="184"/>
    </row>
    <row r="31" spans="1:7">
      <c r="B31" s="2"/>
      <c r="C31" s="2"/>
      <c r="D31" s="2"/>
      <c r="E31" s="2"/>
      <c r="F31" s="2"/>
      <c r="G31" s="2"/>
    </row>
    <row r="32" spans="1:7">
      <c r="B32" s="2"/>
      <c r="C32" s="2"/>
      <c r="D32" s="2"/>
      <c r="E32" s="2"/>
      <c r="F32" s="2"/>
      <c r="G32" s="2"/>
    </row>
    <row r="33" spans="2:7">
      <c r="B33" s="2"/>
      <c r="C33" s="2"/>
      <c r="D33" s="2"/>
      <c r="E33" s="2"/>
      <c r="F33" s="2"/>
      <c r="G33" s="2"/>
    </row>
    <row r="34" spans="2:7">
      <c r="B34" s="2"/>
      <c r="C34" s="2"/>
      <c r="D34" s="2"/>
      <c r="E34" s="2"/>
      <c r="F34" s="2"/>
      <c r="G34" s="2"/>
    </row>
    <row r="35" spans="2:7">
      <c r="B35" s="2"/>
      <c r="C35" s="2"/>
      <c r="D35" s="2"/>
      <c r="E35" s="2"/>
      <c r="F35" s="2"/>
      <c r="G35" s="2"/>
    </row>
    <row r="36" spans="2:7">
      <c r="B36" s="2"/>
      <c r="C36" s="2"/>
      <c r="D36" s="2"/>
      <c r="E36" s="2"/>
      <c r="F36" s="2"/>
      <c r="G36" s="2"/>
    </row>
    <row r="37" spans="2:7">
      <c r="B37" s="2"/>
      <c r="C37" s="2"/>
      <c r="D37" s="2"/>
      <c r="E37" s="2"/>
      <c r="F37" s="2"/>
      <c r="G37" s="2"/>
    </row>
    <row r="38" spans="2:7">
      <c r="B38" s="2"/>
      <c r="C38" s="2"/>
      <c r="D38" s="2"/>
      <c r="E38" s="2"/>
      <c r="F38" s="2"/>
      <c r="G38" s="2"/>
    </row>
    <row r="39" spans="2:7">
      <c r="B39" s="2"/>
      <c r="C39" s="2"/>
      <c r="D39" s="2"/>
      <c r="E39" s="2"/>
      <c r="G39" s="2"/>
    </row>
    <row r="40" spans="2:7">
      <c r="B40" s="2"/>
      <c r="C40" s="2"/>
      <c r="D40" s="2"/>
      <c r="E40" s="2"/>
      <c r="F40" s="2"/>
      <c r="G40" s="2"/>
    </row>
    <row r="41" spans="2:7">
      <c r="B41" s="2"/>
      <c r="C41" s="2"/>
      <c r="D41" s="2"/>
      <c r="E41" s="2"/>
      <c r="F41" s="2"/>
      <c r="G41" s="2"/>
    </row>
  </sheetData>
  <mergeCells count="7">
    <mergeCell ref="E30:G30"/>
    <mergeCell ref="A1:G1"/>
    <mergeCell ref="E29:G29"/>
    <mergeCell ref="A5:G5"/>
    <mergeCell ref="A4:G4"/>
    <mergeCell ref="A3:G3"/>
    <mergeCell ref="A2:G2"/>
  </mergeCells>
  <pageMargins left="0.75" right="0.75" top="1" bottom="1" header="0.5" footer="0.5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L137"/>
  <sheetViews>
    <sheetView topLeftCell="B88" zoomScale="80" zoomScaleNormal="80" workbookViewId="0">
      <selection activeCell="L113" sqref="L113:L114"/>
    </sheetView>
  </sheetViews>
  <sheetFormatPr defaultColWidth="9.109375" defaultRowHeight="12.6"/>
  <cols>
    <col min="1" max="4" width="5.5546875" style="11" customWidth="1"/>
    <col min="5" max="5" width="50.44140625" style="14" customWidth="1"/>
    <col min="6" max="6" width="16.44140625" style="8" customWidth="1"/>
    <col min="7" max="8" width="16.44140625" style="10" customWidth="1"/>
    <col min="9" max="9" width="16.44140625" style="8" customWidth="1"/>
    <col min="10" max="11" width="10.5546875" style="130" customWidth="1"/>
    <col min="12" max="12" width="17.5546875" style="1" customWidth="1"/>
    <col min="13" max="16384" width="9.109375" style="1"/>
  </cols>
  <sheetData>
    <row r="2" spans="1:12" ht="15.6">
      <c r="A2" s="189" t="s">
        <v>22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2" ht="15.6">
      <c r="A3" s="100"/>
      <c r="B3" s="100"/>
      <c r="C3" s="100"/>
      <c r="D3" s="100"/>
      <c r="E3" s="101"/>
      <c r="F3" s="110"/>
      <c r="G3" s="111"/>
      <c r="H3" s="111"/>
      <c r="I3" s="110"/>
      <c r="J3" s="120"/>
      <c r="K3" s="120"/>
    </row>
    <row r="4" spans="1:12" ht="15.6">
      <c r="A4" s="189" t="s">
        <v>138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2" ht="15.6">
      <c r="A5" s="100"/>
      <c r="B5" s="100"/>
      <c r="C5" s="100"/>
      <c r="D5" s="100"/>
      <c r="E5" s="101"/>
      <c r="F5" s="110"/>
      <c r="G5" s="111"/>
      <c r="H5" s="111"/>
      <c r="I5" s="110"/>
      <c r="J5" s="120"/>
      <c r="K5" s="120"/>
    </row>
    <row r="6" spans="1:12" ht="15.6">
      <c r="A6" s="189" t="s">
        <v>139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</row>
    <row r="7" spans="1:12" ht="22.5" customHeight="1">
      <c r="A7" s="15"/>
      <c r="B7" s="15"/>
      <c r="C7" s="15"/>
      <c r="D7" s="15"/>
      <c r="E7" s="192"/>
      <c r="F7" s="193"/>
      <c r="G7" s="193"/>
      <c r="H7" s="193"/>
      <c r="I7" s="193"/>
      <c r="J7" s="193"/>
      <c r="K7" s="193"/>
    </row>
    <row r="8" spans="1:12" ht="52.5" customHeight="1">
      <c r="A8" s="190" t="s">
        <v>30</v>
      </c>
      <c r="B8" s="190"/>
      <c r="C8" s="190"/>
      <c r="D8" s="190"/>
      <c r="E8" s="190"/>
      <c r="F8" s="20" t="s">
        <v>239</v>
      </c>
      <c r="G8" s="21" t="s">
        <v>141</v>
      </c>
      <c r="H8" s="21" t="s">
        <v>143</v>
      </c>
      <c r="I8" s="20" t="s">
        <v>242</v>
      </c>
      <c r="J8" s="21" t="s">
        <v>142</v>
      </c>
      <c r="K8" s="21" t="s">
        <v>142</v>
      </c>
    </row>
    <row r="9" spans="1:12" s="7" customFormat="1" ht="15" customHeight="1">
      <c r="A9" s="191">
        <v>1</v>
      </c>
      <c r="B9" s="191"/>
      <c r="C9" s="191"/>
      <c r="D9" s="191"/>
      <c r="E9" s="191"/>
      <c r="F9" s="22">
        <v>2</v>
      </c>
      <c r="G9" s="141">
        <v>3</v>
      </c>
      <c r="H9" s="141">
        <v>4</v>
      </c>
      <c r="I9" s="22">
        <v>5</v>
      </c>
      <c r="J9" s="23" t="s">
        <v>31</v>
      </c>
      <c r="K9" s="23" t="s">
        <v>32</v>
      </c>
    </row>
    <row r="10" spans="1:12" s="7" customFormat="1" ht="15" customHeight="1">
      <c r="A10" s="36"/>
      <c r="B10" s="24"/>
      <c r="C10" s="24"/>
      <c r="D10" s="24"/>
      <c r="E10" s="36" t="s">
        <v>144</v>
      </c>
      <c r="F10" s="25">
        <f>F12+F21+F26+F29+F36+F43+F49</f>
        <v>27783878.309999999</v>
      </c>
      <c r="G10" s="25">
        <f t="shared" ref="G10:H10" si="0">G12+G21+G26+G29+G36+G43</f>
        <v>48957113</v>
      </c>
      <c r="H10" s="25">
        <f t="shared" si="0"/>
        <v>48957113</v>
      </c>
      <c r="I10" s="25">
        <f>I12+I21+I26+I29+I36+I43+I46</f>
        <v>31313044.990000002</v>
      </c>
      <c r="J10" s="38">
        <f>I10/F10*100</f>
        <v>112.702210399222</v>
      </c>
      <c r="K10" s="38">
        <f>I10/H10*100</f>
        <v>63.960154247657542</v>
      </c>
      <c r="L10" s="176"/>
    </row>
    <row r="11" spans="1:12" s="4" customFormat="1" ht="13.2">
      <c r="A11" s="112">
        <v>6</v>
      </c>
      <c r="B11" s="26"/>
      <c r="C11" s="26"/>
      <c r="D11" s="26"/>
      <c r="E11" s="37" t="s">
        <v>37</v>
      </c>
      <c r="F11" s="25">
        <f>F12+F21+F26+F29+F36+F43</f>
        <v>27783782.23</v>
      </c>
      <c r="G11" s="25">
        <f t="shared" ref="G11:H11" si="1">G12+G21+G26+G29+G36+G43</f>
        <v>48957113</v>
      </c>
      <c r="H11" s="25">
        <f t="shared" si="1"/>
        <v>48957113</v>
      </c>
      <c r="I11" s="25">
        <f>I12+I21+I26+I29+I36+I43</f>
        <v>31313044.990000002</v>
      </c>
      <c r="J11" s="123">
        <f>I11/F11*100</f>
        <v>112.70260013839737</v>
      </c>
      <c r="K11" s="123">
        <f>I11/H11*100</f>
        <v>63.960154247657542</v>
      </c>
      <c r="L11" s="177"/>
    </row>
    <row r="12" spans="1:12" ht="26.4">
      <c r="A12" s="16"/>
      <c r="B12" s="16">
        <v>63</v>
      </c>
      <c r="C12" s="16"/>
      <c r="D12" s="16"/>
      <c r="E12" s="12" t="s">
        <v>38</v>
      </c>
      <c r="F12" s="119">
        <f>F13+F15+F18</f>
        <v>612975.32999999996</v>
      </c>
      <c r="G12" s="119">
        <v>17785792</v>
      </c>
      <c r="H12" s="119">
        <v>17785792</v>
      </c>
      <c r="I12" s="119">
        <f t="shared" ref="I12" si="2">I13+I15+I18</f>
        <v>9075841.0499999989</v>
      </c>
      <c r="J12" s="124">
        <f t="shared" ref="J12:J53" si="3">I12/F12*100</f>
        <v>1480.6209329827352</v>
      </c>
      <c r="K12" s="124">
        <f>I12/H12*100</f>
        <v>51.028602212372654</v>
      </c>
      <c r="L12" s="2"/>
    </row>
    <row r="13" spans="1:12" ht="13.2">
      <c r="A13" s="16"/>
      <c r="B13" s="16"/>
      <c r="C13" s="16">
        <v>634</v>
      </c>
      <c r="D13" s="16"/>
      <c r="E13" s="12" t="s">
        <v>39</v>
      </c>
      <c r="F13" s="119">
        <f>F14</f>
        <v>172188.99</v>
      </c>
      <c r="G13" s="119">
        <f t="shared" ref="G13:I14" si="4">G14</f>
        <v>0</v>
      </c>
      <c r="H13" s="119">
        <f t="shared" si="4"/>
        <v>0</v>
      </c>
      <c r="I13" s="119">
        <f t="shared" si="4"/>
        <v>91489.98</v>
      </c>
      <c r="J13" s="124">
        <f t="shared" si="3"/>
        <v>53.133466895879934</v>
      </c>
      <c r="K13" s="124">
        <v>0</v>
      </c>
      <c r="L13" s="2"/>
    </row>
    <row r="14" spans="1:12" ht="13.2">
      <c r="A14" s="16"/>
      <c r="B14" s="16"/>
      <c r="C14" s="16"/>
      <c r="D14" s="16">
        <v>6341</v>
      </c>
      <c r="E14" s="12" t="s">
        <v>40</v>
      </c>
      <c r="F14" s="131">
        <v>172188.99</v>
      </c>
      <c r="G14" s="119">
        <f t="shared" si="4"/>
        <v>0</v>
      </c>
      <c r="H14" s="119">
        <f t="shared" si="4"/>
        <v>0</v>
      </c>
      <c r="I14" s="131">
        <v>91489.98</v>
      </c>
      <c r="J14" s="124">
        <f t="shared" si="3"/>
        <v>53.133466895879934</v>
      </c>
      <c r="K14" s="124">
        <v>0</v>
      </c>
      <c r="L14" s="2"/>
    </row>
    <row r="15" spans="1:12" ht="26.4">
      <c r="A15" s="16"/>
      <c r="B15" s="16"/>
      <c r="C15" s="16">
        <v>636</v>
      </c>
      <c r="D15" s="16"/>
      <c r="E15" s="12" t="s">
        <v>41</v>
      </c>
      <c r="F15" s="119">
        <f>SUM(F16:F17)</f>
        <v>186786.6</v>
      </c>
      <c r="G15" s="119">
        <f t="shared" ref="G15:I15" si="5">SUM(G16:G17)</f>
        <v>0</v>
      </c>
      <c r="H15" s="119">
        <f t="shared" ref="H15" si="6">SUM(H16:H17)</f>
        <v>0</v>
      </c>
      <c r="I15" s="119">
        <f t="shared" si="5"/>
        <v>275442.46999999997</v>
      </c>
      <c r="J15" s="124">
        <f t="shared" si="3"/>
        <v>147.46372063092318</v>
      </c>
      <c r="K15" s="124">
        <v>0</v>
      </c>
    </row>
    <row r="16" spans="1:12" ht="26.4">
      <c r="A16" s="16"/>
      <c r="B16" s="16"/>
      <c r="C16" s="16"/>
      <c r="D16" s="16">
        <v>6361</v>
      </c>
      <c r="E16" s="12" t="s">
        <v>42</v>
      </c>
      <c r="F16" s="131">
        <v>81880.02</v>
      </c>
      <c r="G16" s="119">
        <f t="shared" ref="G16:H16" si="7">SUM(G17:G18)</f>
        <v>0</v>
      </c>
      <c r="H16" s="119">
        <f t="shared" si="7"/>
        <v>0</v>
      </c>
      <c r="I16" s="131">
        <v>216286.22</v>
      </c>
      <c r="J16" s="124">
        <f t="shared" si="3"/>
        <v>264.15017973859796</v>
      </c>
      <c r="K16" s="124">
        <v>0</v>
      </c>
    </row>
    <row r="17" spans="1:12" ht="26.4">
      <c r="A17" s="16"/>
      <c r="B17" s="16"/>
      <c r="C17" s="16"/>
      <c r="D17" s="16">
        <v>6362</v>
      </c>
      <c r="E17" s="12" t="s">
        <v>43</v>
      </c>
      <c r="F17" s="131">
        <v>104906.58</v>
      </c>
      <c r="G17" s="119">
        <f t="shared" ref="G17:H17" si="8">SUM(G18:G19)</f>
        <v>0</v>
      </c>
      <c r="H17" s="119">
        <f t="shared" si="8"/>
        <v>0</v>
      </c>
      <c r="I17" s="131">
        <v>59156.25</v>
      </c>
      <c r="J17" s="124">
        <f t="shared" si="3"/>
        <v>56.38945621904746</v>
      </c>
      <c r="K17" s="124">
        <v>0</v>
      </c>
      <c r="L17" s="2"/>
    </row>
    <row r="18" spans="1:12" ht="13.2">
      <c r="A18" s="16"/>
      <c r="B18" s="16"/>
      <c r="C18" s="16">
        <v>638</v>
      </c>
      <c r="D18" s="16"/>
      <c r="E18" s="12" t="s">
        <v>44</v>
      </c>
      <c r="F18" s="119">
        <f>SUM(F19:F20)</f>
        <v>253999.74000000002</v>
      </c>
      <c r="G18" s="119">
        <f>SUM(G19:G20)</f>
        <v>0</v>
      </c>
      <c r="H18" s="119">
        <f t="shared" ref="H18:I18" si="9">SUM(H19:H20)</f>
        <v>0</v>
      </c>
      <c r="I18" s="119">
        <f t="shared" si="9"/>
        <v>8708908.5999999996</v>
      </c>
      <c r="J18" s="124">
        <f t="shared" si="3"/>
        <v>3428.7076829291236</v>
      </c>
      <c r="K18" s="124">
        <v>0</v>
      </c>
    </row>
    <row r="19" spans="1:12" ht="13.2">
      <c r="A19" s="16"/>
      <c r="B19" s="16"/>
      <c r="C19" s="16"/>
      <c r="D19" s="16">
        <v>6381</v>
      </c>
      <c r="E19" s="12" t="s">
        <v>45</v>
      </c>
      <c r="F19" s="131">
        <v>233092.42</v>
      </c>
      <c r="G19" s="131">
        <v>0</v>
      </c>
      <c r="H19" s="131">
        <v>0</v>
      </c>
      <c r="I19" s="131">
        <v>121850.87</v>
      </c>
      <c r="J19" s="124">
        <f t="shared" si="3"/>
        <v>52.275775419895673</v>
      </c>
      <c r="K19" s="124">
        <v>0</v>
      </c>
    </row>
    <row r="20" spans="1:12" ht="13.2">
      <c r="A20" s="16"/>
      <c r="B20" s="16"/>
      <c r="C20" s="16"/>
      <c r="D20" s="16">
        <v>6382</v>
      </c>
      <c r="E20" s="12" t="s">
        <v>46</v>
      </c>
      <c r="F20" s="131">
        <v>20907.32</v>
      </c>
      <c r="G20" s="131">
        <v>0</v>
      </c>
      <c r="H20" s="131">
        <v>0</v>
      </c>
      <c r="I20" s="131">
        <v>8587057.7300000004</v>
      </c>
      <c r="J20" s="124">
        <f t="shared" si="3"/>
        <v>41072.015590711773</v>
      </c>
      <c r="K20" s="124">
        <v>0</v>
      </c>
    </row>
    <row r="21" spans="1:12" ht="13.2">
      <c r="A21" s="16"/>
      <c r="B21" s="16">
        <v>64</v>
      </c>
      <c r="C21" s="16"/>
      <c r="D21" s="16"/>
      <c r="E21" s="12" t="s">
        <v>47</v>
      </c>
      <c r="F21" s="119">
        <f>F22</f>
        <v>3334.21</v>
      </c>
      <c r="G21" s="119">
        <v>5400</v>
      </c>
      <c r="H21" s="119">
        <v>5400</v>
      </c>
      <c r="I21" s="119">
        <f t="shared" ref="I21" si="10">I22</f>
        <v>4768.0600000000004</v>
      </c>
      <c r="J21" s="124">
        <f t="shared" si="3"/>
        <v>143.00418989805681</v>
      </c>
      <c r="K21" s="124">
        <f t="shared" ref="K21:K62" si="11">I21/H21*100</f>
        <v>88.29740740740742</v>
      </c>
      <c r="L21" s="2"/>
    </row>
    <row r="22" spans="1:12" ht="13.2">
      <c r="A22" s="16"/>
      <c r="B22" s="16"/>
      <c r="C22" s="16">
        <v>641</v>
      </c>
      <c r="D22" s="16"/>
      <c r="E22" s="12" t="s">
        <v>48</v>
      </c>
      <c r="F22" s="119">
        <f>SUM(F23:F25)</f>
        <v>3334.21</v>
      </c>
      <c r="G22" s="119">
        <f t="shared" ref="G22:I22" si="12">SUM(G23:G25)</f>
        <v>0</v>
      </c>
      <c r="H22" s="119">
        <f t="shared" si="12"/>
        <v>0</v>
      </c>
      <c r="I22" s="119">
        <f t="shared" si="12"/>
        <v>4768.0600000000004</v>
      </c>
      <c r="J22" s="124">
        <f t="shared" si="3"/>
        <v>143.00418989805681</v>
      </c>
      <c r="K22" s="124">
        <v>0</v>
      </c>
    </row>
    <row r="23" spans="1:12" ht="13.2">
      <c r="A23" s="16"/>
      <c r="B23" s="16"/>
      <c r="C23" s="16"/>
      <c r="D23" s="16">
        <v>6413</v>
      </c>
      <c r="E23" s="12" t="s">
        <v>49</v>
      </c>
      <c r="F23" s="131">
        <v>3048.07</v>
      </c>
      <c r="G23" s="131">
        <v>0</v>
      </c>
      <c r="H23" s="131">
        <v>0</v>
      </c>
      <c r="I23" s="131">
        <v>4021.02</v>
      </c>
      <c r="J23" s="124">
        <f t="shared" si="3"/>
        <v>131.92019868310109</v>
      </c>
      <c r="K23" s="124">
        <v>0</v>
      </c>
    </row>
    <row r="24" spans="1:12" ht="13.2">
      <c r="A24" s="16"/>
      <c r="B24" s="16"/>
      <c r="C24" s="16"/>
      <c r="D24" s="16">
        <v>6414</v>
      </c>
      <c r="E24" s="12" t="s">
        <v>50</v>
      </c>
      <c r="F24" s="132">
        <v>286.14</v>
      </c>
      <c r="G24" s="131">
        <v>0</v>
      </c>
      <c r="H24" s="131">
        <v>0</v>
      </c>
      <c r="I24" s="132">
        <v>163.82</v>
      </c>
      <c r="J24" s="124">
        <f t="shared" si="3"/>
        <v>57.251694974488011</v>
      </c>
      <c r="K24" s="124">
        <v>0</v>
      </c>
    </row>
    <row r="25" spans="1:12" ht="13.2">
      <c r="A25" s="16"/>
      <c r="B25" s="16"/>
      <c r="C25" s="16"/>
      <c r="D25" s="16">
        <v>6416</v>
      </c>
      <c r="E25" s="12" t="s">
        <v>51</v>
      </c>
      <c r="F25" s="133">
        <v>0</v>
      </c>
      <c r="G25" s="131">
        <v>0</v>
      </c>
      <c r="H25" s="131">
        <v>0</v>
      </c>
      <c r="I25" s="132">
        <v>583.22</v>
      </c>
      <c r="J25" s="124">
        <v>0</v>
      </c>
      <c r="K25" s="124">
        <v>0</v>
      </c>
    </row>
    <row r="26" spans="1:12" ht="26.4">
      <c r="A26" s="16"/>
      <c r="B26" s="16">
        <v>65</v>
      </c>
      <c r="C26" s="16"/>
      <c r="D26" s="16"/>
      <c r="E26" s="12" t="s">
        <v>52</v>
      </c>
      <c r="F26" s="119">
        <f>F27</f>
        <v>3427603.35</v>
      </c>
      <c r="G26" s="119">
        <v>4220000</v>
      </c>
      <c r="H26" s="119">
        <v>4220000</v>
      </c>
      <c r="I26" s="119">
        <f t="shared" ref="G26:I27" si="13">I27</f>
        <v>2740078.3</v>
      </c>
      <c r="J26" s="124">
        <f t="shared" si="3"/>
        <v>79.94152240515227</v>
      </c>
      <c r="K26" s="124">
        <f t="shared" si="11"/>
        <v>64.930765402843591</v>
      </c>
      <c r="L26" s="2"/>
    </row>
    <row r="27" spans="1:12" ht="13.2">
      <c r="A27" s="16"/>
      <c r="B27" s="16"/>
      <c r="C27" s="16">
        <v>652</v>
      </c>
      <c r="D27" s="16"/>
      <c r="E27" s="12" t="s">
        <v>53</v>
      </c>
      <c r="F27" s="119">
        <f>F28</f>
        <v>3427603.35</v>
      </c>
      <c r="G27" s="119">
        <f t="shared" si="13"/>
        <v>0</v>
      </c>
      <c r="H27" s="119">
        <f t="shared" si="13"/>
        <v>0</v>
      </c>
      <c r="I27" s="119">
        <f t="shared" si="13"/>
        <v>2740078.3</v>
      </c>
      <c r="J27" s="124">
        <f t="shared" si="3"/>
        <v>79.94152240515227</v>
      </c>
      <c r="K27" s="124">
        <v>0</v>
      </c>
      <c r="L27" s="2"/>
    </row>
    <row r="28" spans="1:12" ht="13.2">
      <c r="A28" s="16"/>
      <c r="B28" s="16"/>
      <c r="C28" s="16"/>
      <c r="D28" s="16">
        <v>6526</v>
      </c>
      <c r="E28" s="12" t="s">
        <v>54</v>
      </c>
      <c r="F28" s="131">
        <v>3427603.35</v>
      </c>
      <c r="G28" s="131">
        <v>0</v>
      </c>
      <c r="H28" s="131">
        <v>0</v>
      </c>
      <c r="I28" s="131">
        <v>2740078.3</v>
      </c>
      <c r="J28" s="124">
        <f t="shared" si="3"/>
        <v>79.94152240515227</v>
      </c>
      <c r="K28" s="124">
        <v>0</v>
      </c>
    </row>
    <row r="29" spans="1:12" ht="26.4">
      <c r="A29" s="16"/>
      <c r="B29" s="16">
        <v>66</v>
      </c>
      <c r="C29" s="16"/>
      <c r="D29" s="16"/>
      <c r="E29" s="12" t="s">
        <v>55</v>
      </c>
      <c r="F29" s="119">
        <f>F30+F33</f>
        <v>5745675.3600000003</v>
      </c>
      <c r="G29" s="119">
        <v>5860378</v>
      </c>
      <c r="H29" s="119">
        <v>5860378</v>
      </c>
      <c r="I29" s="119">
        <f t="shared" ref="I29" si="14">I30+I33</f>
        <v>3340633.9799999995</v>
      </c>
      <c r="J29" s="124">
        <f t="shared" si="3"/>
        <v>58.141711299191797</v>
      </c>
      <c r="K29" s="124">
        <f t="shared" si="11"/>
        <v>57.003728769714165</v>
      </c>
      <c r="L29" s="2"/>
    </row>
    <row r="30" spans="1:12" ht="13.2">
      <c r="A30" s="16"/>
      <c r="B30" s="16"/>
      <c r="C30" s="16">
        <v>661</v>
      </c>
      <c r="D30" s="16"/>
      <c r="E30" s="12" t="s">
        <v>56</v>
      </c>
      <c r="F30" s="119">
        <f>SUM(F31:F32)</f>
        <v>5701621.7700000005</v>
      </c>
      <c r="G30" s="119">
        <f t="shared" ref="G30:I30" si="15">SUM(G31:G32)</f>
        <v>0</v>
      </c>
      <c r="H30" s="119">
        <f t="shared" si="15"/>
        <v>0</v>
      </c>
      <c r="I30" s="119">
        <f t="shared" si="15"/>
        <v>3319053.9299999997</v>
      </c>
      <c r="J30" s="124">
        <f t="shared" si="3"/>
        <v>58.212453647201492</v>
      </c>
      <c r="K30" s="124">
        <v>0</v>
      </c>
      <c r="L30" s="2"/>
    </row>
    <row r="31" spans="1:12" ht="13.2">
      <c r="A31" s="16"/>
      <c r="B31" s="16"/>
      <c r="C31" s="16"/>
      <c r="D31" s="16">
        <v>6614</v>
      </c>
      <c r="E31" s="12" t="s">
        <v>57</v>
      </c>
      <c r="F31" s="131">
        <v>1148806.1100000001</v>
      </c>
      <c r="G31" s="131">
        <v>0</v>
      </c>
      <c r="H31" s="131">
        <v>0</v>
      </c>
      <c r="I31" s="131">
        <v>718841.67</v>
      </c>
      <c r="J31" s="124">
        <f t="shared" si="3"/>
        <v>62.57293234625989</v>
      </c>
      <c r="K31" s="124">
        <v>0</v>
      </c>
    </row>
    <row r="32" spans="1:12" ht="13.2">
      <c r="A32" s="16"/>
      <c r="B32" s="16"/>
      <c r="C32" s="16"/>
      <c r="D32" s="16">
        <v>6615</v>
      </c>
      <c r="E32" s="12" t="s">
        <v>58</v>
      </c>
      <c r="F32" s="131">
        <v>4552815.66</v>
      </c>
      <c r="G32" s="131">
        <v>0</v>
      </c>
      <c r="H32" s="131">
        <v>0</v>
      </c>
      <c r="I32" s="131">
        <v>2600212.2599999998</v>
      </c>
      <c r="J32" s="124">
        <f t="shared" si="3"/>
        <v>57.112179674764164</v>
      </c>
      <c r="K32" s="124">
        <v>0</v>
      </c>
    </row>
    <row r="33" spans="1:12" ht="26.4">
      <c r="A33" s="16"/>
      <c r="B33" s="16"/>
      <c r="C33" s="16">
        <v>663</v>
      </c>
      <c r="D33" s="16"/>
      <c r="E33" s="12" t="s">
        <v>59</v>
      </c>
      <c r="F33" s="119">
        <f>F34+F35</f>
        <v>44053.59</v>
      </c>
      <c r="G33" s="119">
        <f t="shared" ref="G33:H33" si="16">G34</f>
        <v>0</v>
      </c>
      <c r="H33" s="119">
        <f t="shared" si="16"/>
        <v>0</v>
      </c>
      <c r="I33" s="119">
        <f>I34+I35</f>
        <v>21580.05</v>
      </c>
      <c r="J33" s="125">
        <f t="shared" si="3"/>
        <v>48.985905575459348</v>
      </c>
      <c r="K33" s="124">
        <v>0</v>
      </c>
    </row>
    <row r="34" spans="1:12" ht="13.2">
      <c r="A34" s="16"/>
      <c r="B34" s="16"/>
      <c r="C34" s="16"/>
      <c r="D34" s="16">
        <v>6631</v>
      </c>
      <c r="E34" s="12" t="s">
        <v>60</v>
      </c>
      <c r="F34" s="131">
        <v>44053.59</v>
      </c>
      <c r="G34" s="134">
        <v>0</v>
      </c>
      <c r="H34" s="134">
        <v>0</v>
      </c>
      <c r="I34" s="135">
        <v>21280.05</v>
      </c>
      <c r="J34" s="126">
        <f t="shared" si="3"/>
        <v>48.304916807007103</v>
      </c>
      <c r="K34" s="124">
        <v>0</v>
      </c>
    </row>
    <row r="35" spans="1:12" s="117" customFormat="1" ht="13.2">
      <c r="A35" s="16"/>
      <c r="B35" s="16"/>
      <c r="C35" s="16"/>
      <c r="D35" s="16">
        <v>6632</v>
      </c>
      <c r="E35" s="12" t="s">
        <v>241</v>
      </c>
      <c r="F35" s="136">
        <v>0</v>
      </c>
      <c r="G35" s="67">
        <v>0</v>
      </c>
      <c r="H35" s="67">
        <v>0</v>
      </c>
      <c r="I35" s="67">
        <v>300</v>
      </c>
      <c r="J35" s="126">
        <v>0</v>
      </c>
      <c r="K35" s="124">
        <v>0</v>
      </c>
    </row>
    <row r="36" spans="1:12" ht="26.4">
      <c r="A36" s="16"/>
      <c r="B36" s="16">
        <v>67</v>
      </c>
      <c r="C36" s="16"/>
      <c r="D36" s="16"/>
      <c r="E36" s="12" t="s">
        <v>61</v>
      </c>
      <c r="F36" s="119">
        <f>F37+F41</f>
        <v>17985965.699999999</v>
      </c>
      <c r="G36" s="119">
        <v>21075543</v>
      </c>
      <c r="H36" s="119">
        <v>21075543</v>
      </c>
      <c r="I36" s="137">
        <f t="shared" ref="I36" si="17">I37+I41</f>
        <v>16147719.029999999</v>
      </c>
      <c r="J36" s="124">
        <f t="shared" si="3"/>
        <v>89.779549785308447</v>
      </c>
      <c r="K36" s="124">
        <f t="shared" si="11"/>
        <v>76.618282290520341</v>
      </c>
      <c r="L36" s="2"/>
    </row>
    <row r="37" spans="1:12" ht="26.4">
      <c r="A37" s="16"/>
      <c r="B37" s="16"/>
      <c r="C37" s="16">
        <v>671</v>
      </c>
      <c r="D37" s="16"/>
      <c r="E37" s="12" t="s">
        <v>33</v>
      </c>
      <c r="F37" s="138">
        <f>SUM(F38:F40)</f>
        <v>1841020</v>
      </c>
      <c r="G37" s="138">
        <f t="shared" ref="G37:I37" si="18">SUM(G38:G40)</f>
        <v>0</v>
      </c>
      <c r="H37" s="138">
        <f t="shared" si="18"/>
        <v>0</v>
      </c>
      <c r="I37" s="138">
        <f t="shared" si="18"/>
        <v>888527.61</v>
      </c>
      <c r="J37" s="124">
        <f t="shared" si="3"/>
        <v>48.262789649216195</v>
      </c>
      <c r="K37" s="124">
        <v>0</v>
      </c>
      <c r="L37" s="2"/>
    </row>
    <row r="38" spans="1:12" ht="26.4">
      <c r="A38" s="16"/>
      <c r="B38" s="16"/>
      <c r="C38" s="16"/>
      <c r="D38" s="16">
        <v>6711</v>
      </c>
      <c r="E38" s="12" t="s">
        <v>34</v>
      </c>
      <c r="F38" s="138">
        <v>98338.5</v>
      </c>
      <c r="G38" s="131">
        <v>0</v>
      </c>
      <c r="H38" s="131">
        <v>0</v>
      </c>
      <c r="I38" s="131">
        <v>59041.03</v>
      </c>
      <c r="J38" s="124">
        <f t="shared" si="3"/>
        <v>60.038570854751697</v>
      </c>
      <c r="K38" s="124">
        <v>0</v>
      </c>
    </row>
    <row r="39" spans="1:12" ht="26.4">
      <c r="A39" s="16"/>
      <c r="B39" s="16"/>
      <c r="C39" s="16"/>
      <c r="D39" s="16">
        <v>6712</v>
      </c>
      <c r="E39" s="12" t="s">
        <v>35</v>
      </c>
      <c r="F39" s="139">
        <v>1211790.5</v>
      </c>
      <c r="G39" s="131">
        <v>0</v>
      </c>
      <c r="H39" s="131">
        <v>0</v>
      </c>
      <c r="I39" s="131">
        <v>345195.61</v>
      </c>
      <c r="J39" s="124">
        <f t="shared" si="3"/>
        <v>28.486409985884521</v>
      </c>
      <c r="K39" s="124">
        <v>0</v>
      </c>
    </row>
    <row r="40" spans="1:12" ht="26.4">
      <c r="A40" s="16"/>
      <c r="B40" s="16"/>
      <c r="C40" s="16"/>
      <c r="D40" s="16">
        <v>6714</v>
      </c>
      <c r="E40" s="12" t="s">
        <v>36</v>
      </c>
      <c r="F40" s="139">
        <v>530891</v>
      </c>
      <c r="G40" s="131">
        <v>0</v>
      </c>
      <c r="H40" s="131">
        <v>0</v>
      </c>
      <c r="I40" s="131">
        <v>484290.97</v>
      </c>
      <c r="J40" s="124">
        <f t="shared" si="3"/>
        <v>91.222297985838892</v>
      </c>
      <c r="K40" s="124">
        <v>0</v>
      </c>
    </row>
    <row r="41" spans="1:12" ht="13.2">
      <c r="A41" s="16"/>
      <c r="B41" s="16"/>
      <c r="C41" s="16">
        <v>673</v>
      </c>
      <c r="D41" s="16"/>
      <c r="E41" s="12" t="s">
        <v>67</v>
      </c>
      <c r="F41" s="119">
        <f>F42</f>
        <v>16144945.699999999</v>
      </c>
      <c r="G41" s="119">
        <f t="shared" ref="G41:I41" si="19">G42</f>
        <v>0</v>
      </c>
      <c r="H41" s="119">
        <f t="shared" si="19"/>
        <v>0</v>
      </c>
      <c r="I41" s="119">
        <f t="shared" si="19"/>
        <v>15259191.42</v>
      </c>
      <c r="J41" s="124">
        <f t="shared" si="3"/>
        <v>94.513736394913977</v>
      </c>
      <c r="K41" s="124">
        <v>0</v>
      </c>
    </row>
    <row r="42" spans="1:12" ht="13.2">
      <c r="A42" s="16"/>
      <c r="B42" s="16"/>
      <c r="C42" s="16"/>
      <c r="D42" s="16">
        <v>6731</v>
      </c>
      <c r="E42" s="12" t="s">
        <v>67</v>
      </c>
      <c r="F42" s="131">
        <v>16144945.699999999</v>
      </c>
      <c r="G42" s="131">
        <v>0</v>
      </c>
      <c r="H42" s="131">
        <v>0</v>
      </c>
      <c r="I42" s="131">
        <v>15259191.42</v>
      </c>
      <c r="J42" s="124">
        <f t="shared" si="3"/>
        <v>94.513736394913977</v>
      </c>
      <c r="K42" s="124">
        <v>0</v>
      </c>
    </row>
    <row r="43" spans="1:12" ht="13.2">
      <c r="A43" s="16"/>
      <c r="B43" s="16">
        <v>68</v>
      </c>
      <c r="C43" s="16"/>
      <c r="D43" s="16"/>
      <c r="E43" s="12" t="s">
        <v>62</v>
      </c>
      <c r="F43" s="119">
        <f>F44</f>
        <v>8228.2800000000007</v>
      </c>
      <c r="G43" s="119">
        <v>10000</v>
      </c>
      <c r="H43" s="119">
        <v>10000</v>
      </c>
      <c r="I43" s="119">
        <f t="shared" ref="G43:I44" si="20">I44</f>
        <v>4004.57</v>
      </c>
      <c r="J43" s="124">
        <f t="shared" si="3"/>
        <v>48.668372977098493</v>
      </c>
      <c r="K43" s="124">
        <f t="shared" si="11"/>
        <v>40.045700000000004</v>
      </c>
      <c r="L43" s="2"/>
    </row>
    <row r="44" spans="1:12" ht="13.2">
      <c r="A44" s="16"/>
      <c r="B44" s="16"/>
      <c r="C44" s="16">
        <v>683</v>
      </c>
      <c r="D44" s="16"/>
      <c r="E44" s="12" t="s">
        <v>68</v>
      </c>
      <c r="F44" s="119">
        <f>F45</f>
        <v>8228.2800000000007</v>
      </c>
      <c r="G44" s="119">
        <f t="shared" si="20"/>
        <v>0</v>
      </c>
      <c r="H44" s="119">
        <f t="shared" si="20"/>
        <v>0</v>
      </c>
      <c r="I44" s="119">
        <f t="shared" si="20"/>
        <v>4004.57</v>
      </c>
      <c r="J44" s="124">
        <f t="shared" si="3"/>
        <v>48.668372977098493</v>
      </c>
      <c r="K44" s="124">
        <v>0</v>
      </c>
    </row>
    <row r="45" spans="1:12" ht="13.2">
      <c r="A45" s="16"/>
      <c r="B45" s="16"/>
      <c r="C45" s="16"/>
      <c r="D45" s="16">
        <v>6831</v>
      </c>
      <c r="E45" s="12" t="s">
        <v>68</v>
      </c>
      <c r="F45" s="131">
        <v>8228.2800000000007</v>
      </c>
      <c r="G45" s="131">
        <v>0</v>
      </c>
      <c r="H45" s="131">
        <v>0</v>
      </c>
      <c r="I45" s="132">
        <v>4004.57</v>
      </c>
      <c r="J45" s="124">
        <f t="shared" si="3"/>
        <v>48.668372977098493</v>
      </c>
      <c r="K45" s="124">
        <v>0</v>
      </c>
    </row>
    <row r="46" spans="1:12" s="4" customFormat="1" ht="13.2">
      <c r="A46" s="31">
        <v>7</v>
      </c>
      <c r="B46" s="31"/>
      <c r="C46" s="31"/>
      <c r="D46" s="31"/>
      <c r="E46" s="32" t="s">
        <v>63</v>
      </c>
      <c r="F46" s="140">
        <f>F47</f>
        <v>96.08</v>
      </c>
      <c r="G46" s="140">
        <f t="shared" ref="G46:I48" si="21">G47</f>
        <v>0</v>
      </c>
      <c r="H46" s="140">
        <f t="shared" si="21"/>
        <v>0</v>
      </c>
      <c r="I46" s="140">
        <f t="shared" si="21"/>
        <v>0</v>
      </c>
      <c r="J46" s="123">
        <v>0</v>
      </c>
      <c r="K46" s="123">
        <v>0</v>
      </c>
    </row>
    <row r="47" spans="1:12" ht="13.2">
      <c r="A47" s="16"/>
      <c r="B47" s="16">
        <v>72</v>
      </c>
      <c r="C47" s="16"/>
      <c r="D47" s="16"/>
      <c r="E47" s="12" t="s">
        <v>64</v>
      </c>
      <c r="F47" s="119">
        <f>F48</f>
        <v>96.08</v>
      </c>
      <c r="G47" s="119">
        <f t="shared" si="21"/>
        <v>0</v>
      </c>
      <c r="H47" s="119">
        <f t="shared" si="21"/>
        <v>0</v>
      </c>
      <c r="I47" s="119">
        <f t="shared" si="21"/>
        <v>0</v>
      </c>
      <c r="J47" s="124">
        <v>0</v>
      </c>
      <c r="K47" s="124">
        <v>0</v>
      </c>
    </row>
    <row r="48" spans="1:12" ht="13.2">
      <c r="A48" s="16"/>
      <c r="B48" s="16"/>
      <c r="C48" s="16">
        <v>721</v>
      </c>
      <c r="D48" s="16"/>
      <c r="E48" s="12" t="s">
        <v>65</v>
      </c>
      <c r="F48" s="119">
        <f>F49</f>
        <v>96.08</v>
      </c>
      <c r="G48" s="119">
        <f t="shared" si="21"/>
        <v>0</v>
      </c>
      <c r="H48" s="119">
        <f t="shared" si="21"/>
        <v>0</v>
      </c>
      <c r="I48" s="119">
        <f t="shared" si="21"/>
        <v>0</v>
      </c>
      <c r="J48" s="124">
        <v>0</v>
      </c>
      <c r="K48" s="124">
        <v>0</v>
      </c>
    </row>
    <row r="49" spans="1:12" ht="13.2">
      <c r="A49" s="16"/>
      <c r="B49" s="16"/>
      <c r="C49" s="16"/>
      <c r="D49" s="16">
        <v>7211</v>
      </c>
      <c r="E49" s="12" t="s">
        <v>66</v>
      </c>
      <c r="F49" s="132">
        <v>96.08</v>
      </c>
      <c r="G49" s="131">
        <v>0</v>
      </c>
      <c r="H49" s="131">
        <v>0</v>
      </c>
      <c r="I49" s="133">
        <v>0</v>
      </c>
      <c r="J49" s="124">
        <v>0</v>
      </c>
      <c r="K49" s="124">
        <v>0</v>
      </c>
    </row>
    <row r="50" spans="1:12" ht="38.25" customHeight="1">
      <c r="A50" s="190" t="s">
        <v>30</v>
      </c>
      <c r="B50" s="190"/>
      <c r="C50" s="190"/>
      <c r="D50" s="190"/>
      <c r="E50" s="190"/>
      <c r="F50" s="20" t="s">
        <v>140</v>
      </c>
      <c r="G50" s="21" t="s">
        <v>141</v>
      </c>
      <c r="H50" s="21" t="s">
        <v>143</v>
      </c>
      <c r="I50" s="20" t="s">
        <v>245</v>
      </c>
      <c r="J50" s="121" t="s">
        <v>142</v>
      </c>
      <c r="K50" s="121" t="s">
        <v>142</v>
      </c>
    </row>
    <row r="51" spans="1:12" s="3" customFormat="1" ht="13.2">
      <c r="A51" s="191">
        <v>1</v>
      </c>
      <c r="B51" s="191"/>
      <c r="C51" s="191"/>
      <c r="D51" s="191"/>
      <c r="E51" s="191"/>
      <c r="F51" s="22">
        <v>2</v>
      </c>
      <c r="G51" s="141">
        <v>3</v>
      </c>
      <c r="H51" s="141">
        <v>4</v>
      </c>
      <c r="I51" s="22">
        <v>5</v>
      </c>
      <c r="J51" s="122" t="s">
        <v>31</v>
      </c>
      <c r="K51" s="122" t="s">
        <v>32</v>
      </c>
    </row>
    <row r="52" spans="1:12" s="4" customFormat="1" ht="13.2">
      <c r="A52" s="35"/>
      <c r="B52" s="5"/>
      <c r="C52" s="5"/>
      <c r="D52" s="5"/>
      <c r="E52" s="35" t="s">
        <v>145</v>
      </c>
      <c r="F52" s="33">
        <f>F53+F108</f>
        <v>27154933.740000002</v>
      </c>
      <c r="G52" s="33">
        <f>G53+G108</f>
        <v>51975264</v>
      </c>
      <c r="H52" s="33">
        <f>H53+H108</f>
        <v>51975264</v>
      </c>
      <c r="I52" s="33">
        <f>I53+I108</f>
        <v>37419629.140000001</v>
      </c>
      <c r="J52" s="38">
        <f>I52/F52*100</f>
        <v>137.8004803778247</v>
      </c>
      <c r="K52" s="38">
        <f>I52/H52*100</f>
        <v>71.995072771539938</v>
      </c>
    </row>
    <row r="53" spans="1:12" s="4" customFormat="1" ht="13.2">
      <c r="A53" s="31">
        <v>3</v>
      </c>
      <c r="B53" s="31"/>
      <c r="C53" s="31"/>
      <c r="D53" s="31"/>
      <c r="E53" s="32" t="s">
        <v>69</v>
      </c>
      <c r="F53" s="63">
        <f t="shared" ref="F53:I53" si="22">F54+F62+F96+F104+F107</f>
        <v>25409592.060000002</v>
      </c>
      <c r="G53" s="63">
        <f t="shared" si="22"/>
        <v>27102575</v>
      </c>
      <c r="H53" s="63">
        <f t="shared" si="22"/>
        <v>27102575</v>
      </c>
      <c r="I53" s="63">
        <f t="shared" si="22"/>
        <v>24087832.199999999</v>
      </c>
      <c r="J53" s="127">
        <f t="shared" si="3"/>
        <v>94.798185437692524</v>
      </c>
      <c r="K53" s="127">
        <f t="shared" si="11"/>
        <v>88.876544756356168</v>
      </c>
    </row>
    <row r="54" spans="1:12" s="3" customFormat="1" ht="13.2">
      <c r="A54" s="16"/>
      <c r="B54" s="16">
        <v>31</v>
      </c>
      <c r="C54" s="16"/>
      <c r="D54" s="16"/>
      <c r="E54" s="12" t="s">
        <v>70</v>
      </c>
      <c r="F54" s="67">
        <f>F55+F58+F60</f>
        <v>18058110.27</v>
      </c>
      <c r="G54" s="67">
        <v>19270000</v>
      </c>
      <c r="H54" s="67">
        <v>19270000</v>
      </c>
      <c r="I54" s="67">
        <f t="shared" ref="I54" si="23">I55+I58+I60</f>
        <v>18506956.93</v>
      </c>
      <c r="J54" s="126">
        <f>I54/F54*100</f>
        <v>102.48556827535641</v>
      </c>
      <c r="K54" s="126">
        <f t="shared" si="11"/>
        <v>96.040253918007267</v>
      </c>
      <c r="L54" s="178"/>
    </row>
    <row r="55" spans="1:12" ht="13.2">
      <c r="A55" s="27"/>
      <c r="B55" s="27"/>
      <c r="C55" s="27">
        <v>311</v>
      </c>
      <c r="D55" s="27"/>
      <c r="E55" s="28" t="s">
        <v>71</v>
      </c>
      <c r="F55" s="142">
        <f>F56+F57</f>
        <v>15125370.859999999</v>
      </c>
      <c r="G55" s="142">
        <v>0</v>
      </c>
      <c r="H55" s="142">
        <f t="shared" ref="H55:I55" si="24">H56+H57</f>
        <v>0</v>
      </c>
      <c r="I55" s="142">
        <f t="shared" si="24"/>
        <v>15505707.030000001</v>
      </c>
      <c r="J55" s="126">
        <f t="shared" ref="J55:J106" si="25">I55/F55*100</f>
        <v>102.51455764966282</v>
      </c>
      <c r="K55" s="124">
        <v>0</v>
      </c>
      <c r="L55" s="2"/>
    </row>
    <row r="56" spans="1:12" ht="13.2">
      <c r="A56" s="16"/>
      <c r="B56" s="16"/>
      <c r="C56" s="16"/>
      <c r="D56" s="16">
        <v>3111</v>
      </c>
      <c r="E56" s="12" t="s">
        <v>72</v>
      </c>
      <c r="F56" s="131">
        <v>14898570.67</v>
      </c>
      <c r="G56" s="131">
        <v>0</v>
      </c>
      <c r="H56" s="131">
        <v>0</v>
      </c>
      <c r="I56" s="131">
        <v>15309872.300000001</v>
      </c>
      <c r="J56" s="126">
        <f t="shared" si="25"/>
        <v>102.76067845104231</v>
      </c>
      <c r="K56" s="124">
        <v>0</v>
      </c>
    </row>
    <row r="57" spans="1:12" ht="13.2">
      <c r="A57" s="16"/>
      <c r="B57" s="16"/>
      <c r="C57" s="16"/>
      <c r="D57" s="16">
        <v>3113</v>
      </c>
      <c r="E57" s="12" t="s">
        <v>73</v>
      </c>
      <c r="F57" s="131">
        <v>226800.19</v>
      </c>
      <c r="G57" s="131">
        <v>0</v>
      </c>
      <c r="H57" s="131">
        <v>0</v>
      </c>
      <c r="I57" s="131">
        <v>195834.73</v>
      </c>
      <c r="J57" s="126">
        <f t="shared" si="25"/>
        <v>86.346810379656219</v>
      </c>
      <c r="K57" s="124">
        <v>0</v>
      </c>
    </row>
    <row r="58" spans="1:12" ht="13.2">
      <c r="A58" s="16"/>
      <c r="B58" s="16"/>
      <c r="C58" s="16">
        <v>312</v>
      </c>
      <c r="D58" s="16"/>
      <c r="E58" s="12" t="s">
        <v>74</v>
      </c>
      <c r="F58" s="131">
        <f>F59</f>
        <v>692704.07</v>
      </c>
      <c r="G58" s="131">
        <v>0</v>
      </c>
      <c r="H58" s="131">
        <v>0</v>
      </c>
      <c r="I58" s="131">
        <f>I59</f>
        <v>689409.35</v>
      </c>
      <c r="J58" s="126">
        <f t="shared" si="25"/>
        <v>99.524368320804015</v>
      </c>
      <c r="K58" s="124">
        <v>0</v>
      </c>
      <c r="L58" s="2"/>
    </row>
    <row r="59" spans="1:12" ht="13.2">
      <c r="A59" s="16"/>
      <c r="B59" s="16"/>
      <c r="C59" s="16"/>
      <c r="D59" s="16">
        <v>3121</v>
      </c>
      <c r="E59" s="12" t="s">
        <v>74</v>
      </c>
      <c r="F59" s="131">
        <v>692704.07</v>
      </c>
      <c r="G59" s="131">
        <v>0</v>
      </c>
      <c r="H59" s="131">
        <v>0</v>
      </c>
      <c r="I59" s="131">
        <v>689409.35</v>
      </c>
      <c r="J59" s="126">
        <f t="shared" si="25"/>
        <v>99.524368320804015</v>
      </c>
      <c r="K59" s="124">
        <v>0</v>
      </c>
    </row>
    <row r="60" spans="1:12" ht="13.2">
      <c r="A60" s="16"/>
      <c r="B60" s="16"/>
      <c r="C60" s="16">
        <v>313</v>
      </c>
      <c r="D60" s="16"/>
      <c r="E60" s="12" t="s">
        <v>75</v>
      </c>
      <c r="F60" s="131">
        <f>F61</f>
        <v>2240035.34</v>
      </c>
      <c r="G60" s="131">
        <v>0</v>
      </c>
      <c r="H60" s="131">
        <v>0</v>
      </c>
      <c r="I60" s="131">
        <f>I61</f>
        <v>2311840.5499999998</v>
      </c>
      <c r="J60" s="126">
        <f t="shared" si="25"/>
        <v>103.20553915903845</v>
      </c>
      <c r="K60" s="124">
        <v>0</v>
      </c>
      <c r="L60" s="2"/>
    </row>
    <row r="61" spans="1:12" ht="13.2">
      <c r="A61" s="16"/>
      <c r="B61" s="16"/>
      <c r="C61" s="16"/>
      <c r="D61" s="16">
        <v>3132</v>
      </c>
      <c r="E61" s="12" t="s">
        <v>76</v>
      </c>
      <c r="F61" s="131">
        <v>2240035.34</v>
      </c>
      <c r="G61" s="131">
        <v>0</v>
      </c>
      <c r="H61" s="131">
        <v>0</v>
      </c>
      <c r="I61" s="131">
        <v>2311840.5499999998</v>
      </c>
      <c r="J61" s="126">
        <f t="shared" si="25"/>
        <v>103.20553915903845</v>
      </c>
      <c r="K61" s="124">
        <v>0</v>
      </c>
    </row>
    <row r="62" spans="1:12" ht="13.2">
      <c r="A62" s="16"/>
      <c r="B62" s="16">
        <v>32</v>
      </c>
      <c r="C62" s="16"/>
      <c r="D62" s="16"/>
      <c r="E62" s="12" t="s">
        <v>77</v>
      </c>
      <c r="F62" s="131">
        <f>F63+F68+F75+F85+F88</f>
        <v>7191664.3600000003</v>
      </c>
      <c r="G62" s="131">
        <v>7550925</v>
      </c>
      <c r="H62" s="131">
        <v>7550925</v>
      </c>
      <c r="I62" s="131">
        <f t="shared" ref="I62" si="26">I63+I68+I75+I85+I88</f>
        <v>5427420.8200000003</v>
      </c>
      <c r="J62" s="126">
        <f t="shared" si="25"/>
        <v>75.468216372656201</v>
      </c>
      <c r="K62" s="124">
        <f t="shared" si="11"/>
        <v>71.877562285415365</v>
      </c>
      <c r="L62" s="2"/>
    </row>
    <row r="63" spans="1:12" ht="13.2">
      <c r="A63" s="16"/>
      <c r="B63" s="16"/>
      <c r="C63" s="16">
        <v>321</v>
      </c>
      <c r="D63" s="16"/>
      <c r="E63" s="12" t="s">
        <v>78</v>
      </c>
      <c r="F63" s="131">
        <f>F64+F65+F66+F67</f>
        <v>877799.17</v>
      </c>
      <c r="G63" s="131">
        <v>0</v>
      </c>
      <c r="H63" s="131">
        <f t="shared" ref="H63:I63" si="27">H64+H65+H66+H67</f>
        <v>0</v>
      </c>
      <c r="I63" s="131">
        <f t="shared" si="27"/>
        <v>822179.82000000007</v>
      </c>
      <c r="J63" s="126">
        <f t="shared" si="25"/>
        <v>93.663772773902267</v>
      </c>
      <c r="K63" s="124">
        <v>0</v>
      </c>
      <c r="L63" s="2"/>
    </row>
    <row r="64" spans="1:12" ht="13.2">
      <c r="A64" s="16"/>
      <c r="B64" s="16"/>
      <c r="C64" s="16"/>
      <c r="D64" s="16">
        <v>3211</v>
      </c>
      <c r="E64" s="12" t="s">
        <v>79</v>
      </c>
      <c r="F64" s="131">
        <v>54102</v>
      </c>
      <c r="G64" s="131">
        <v>0</v>
      </c>
      <c r="H64" s="131">
        <v>0</v>
      </c>
      <c r="I64" s="131">
        <v>21742.23</v>
      </c>
      <c r="J64" s="126">
        <f t="shared" si="25"/>
        <v>40.187479205944328</v>
      </c>
      <c r="K64" s="124">
        <v>0</v>
      </c>
      <c r="L64" s="178"/>
    </row>
    <row r="65" spans="1:12" ht="13.2">
      <c r="A65" s="16"/>
      <c r="B65" s="16"/>
      <c r="C65" s="16"/>
      <c r="D65" s="16">
        <v>3212</v>
      </c>
      <c r="E65" s="12" t="s">
        <v>80</v>
      </c>
      <c r="F65" s="131">
        <v>779348.29</v>
      </c>
      <c r="G65" s="131">
        <v>0</v>
      </c>
      <c r="H65" s="131">
        <v>0</v>
      </c>
      <c r="I65" s="131">
        <v>732446.78</v>
      </c>
      <c r="J65" s="126">
        <f t="shared" si="25"/>
        <v>93.981957668759364</v>
      </c>
      <c r="K65" s="124">
        <v>0</v>
      </c>
    </row>
    <row r="66" spans="1:12" ht="13.2">
      <c r="A66" s="16"/>
      <c r="B66" s="16"/>
      <c r="C66" s="16"/>
      <c r="D66" s="16">
        <v>3213</v>
      </c>
      <c r="E66" s="12" t="s">
        <v>81</v>
      </c>
      <c r="F66" s="131">
        <v>44166.18</v>
      </c>
      <c r="G66" s="131">
        <v>0</v>
      </c>
      <c r="H66" s="131">
        <v>0</v>
      </c>
      <c r="I66" s="131">
        <v>67990.81</v>
      </c>
      <c r="J66" s="126">
        <f t="shared" si="25"/>
        <v>153.94315288304307</v>
      </c>
      <c r="K66" s="124">
        <v>0</v>
      </c>
    </row>
    <row r="67" spans="1:12" ht="13.2">
      <c r="A67" s="16"/>
      <c r="B67" s="16"/>
      <c r="C67" s="16"/>
      <c r="D67" s="16">
        <v>3214</v>
      </c>
      <c r="E67" s="12" t="s">
        <v>82</v>
      </c>
      <c r="F67" s="132">
        <v>182.7</v>
      </c>
      <c r="G67" s="131">
        <v>0</v>
      </c>
      <c r="H67" s="131">
        <v>0</v>
      </c>
      <c r="I67" s="133">
        <v>0</v>
      </c>
      <c r="J67" s="126">
        <f t="shared" si="25"/>
        <v>0</v>
      </c>
      <c r="K67" s="124">
        <v>0</v>
      </c>
    </row>
    <row r="68" spans="1:12" ht="13.2">
      <c r="A68" s="16"/>
      <c r="B68" s="16"/>
      <c r="C68" s="16">
        <v>322</v>
      </c>
      <c r="D68" s="16"/>
      <c r="E68" s="12" t="s">
        <v>83</v>
      </c>
      <c r="F68" s="131">
        <f>F69+F70+F71+F72+F73+F74</f>
        <v>3587921.41</v>
      </c>
      <c r="G68" s="131">
        <v>0</v>
      </c>
      <c r="H68" s="131">
        <f t="shared" ref="H68" si="28">H69+H70+H71+H72+H73+H74</f>
        <v>0</v>
      </c>
      <c r="I68" s="131">
        <f t="shared" ref="I68" si="29">I69+I70+I71+I72+I73+I74</f>
        <v>1905471.22</v>
      </c>
      <c r="J68" s="126">
        <f t="shared" si="25"/>
        <v>53.107941960189144</v>
      </c>
      <c r="K68" s="124">
        <v>0</v>
      </c>
      <c r="L68" s="2"/>
    </row>
    <row r="69" spans="1:12" ht="13.2">
      <c r="A69" s="16"/>
      <c r="B69" s="16"/>
      <c r="C69" s="16"/>
      <c r="D69" s="16">
        <v>3221</v>
      </c>
      <c r="E69" s="12" t="s">
        <v>84</v>
      </c>
      <c r="F69" s="131">
        <v>202052.61</v>
      </c>
      <c r="G69" s="131">
        <v>0</v>
      </c>
      <c r="H69" s="131">
        <v>0</v>
      </c>
      <c r="I69" s="131">
        <v>129427.84</v>
      </c>
      <c r="J69" s="126">
        <f t="shared" si="25"/>
        <v>64.056504887514194</v>
      </c>
      <c r="K69" s="124">
        <v>0</v>
      </c>
      <c r="L69" s="2"/>
    </row>
    <row r="70" spans="1:12" ht="13.2">
      <c r="A70" s="16"/>
      <c r="B70" s="16"/>
      <c r="C70" s="16"/>
      <c r="D70" s="16">
        <v>3222</v>
      </c>
      <c r="E70" s="12" t="s">
        <v>85</v>
      </c>
      <c r="F70" s="131">
        <v>2280881.4900000002</v>
      </c>
      <c r="G70" s="131">
        <v>0</v>
      </c>
      <c r="H70" s="131">
        <v>0</v>
      </c>
      <c r="I70" s="131">
        <v>1066857.1599999999</v>
      </c>
      <c r="J70" s="126">
        <f t="shared" si="25"/>
        <v>46.773897051529836</v>
      </c>
      <c r="K70" s="124">
        <v>0</v>
      </c>
    </row>
    <row r="71" spans="1:12" ht="13.2">
      <c r="A71" s="16"/>
      <c r="B71" s="16"/>
      <c r="C71" s="16"/>
      <c r="D71" s="16">
        <v>3223</v>
      </c>
      <c r="E71" s="12" t="s">
        <v>86</v>
      </c>
      <c r="F71" s="131">
        <v>898240.59</v>
      </c>
      <c r="G71" s="131">
        <v>0</v>
      </c>
      <c r="H71" s="131">
        <v>0</v>
      </c>
      <c r="I71" s="131">
        <v>578216.78</v>
      </c>
      <c r="J71" s="126">
        <f t="shared" si="25"/>
        <v>64.37215000493353</v>
      </c>
      <c r="K71" s="124">
        <v>0</v>
      </c>
    </row>
    <row r="72" spans="1:12" ht="13.2">
      <c r="A72" s="16"/>
      <c r="B72" s="16"/>
      <c r="C72" s="16"/>
      <c r="D72" s="16">
        <v>3224</v>
      </c>
      <c r="E72" s="12" t="s">
        <v>87</v>
      </c>
      <c r="F72" s="131">
        <v>130058.16</v>
      </c>
      <c r="G72" s="131">
        <v>0</v>
      </c>
      <c r="H72" s="131">
        <v>0</v>
      </c>
      <c r="I72" s="131">
        <v>111942.21</v>
      </c>
      <c r="J72" s="126">
        <f t="shared" si="25"/>
        <v>86.070885517679173</v>
      </c>
      <c r="K72" s="124">
        <v>0</v>
      </c>
    </row>
    <row r="73" spans="1:12" ht="13.2">
      <c r="A73" s="16"/>
      <c r="B73" s="16"/>
      <c r="C73" s="16"/>
      <c r="D73" s="16">
        <v>3225</v>
      </c>
      <c r="E73" s="12" t="s">
        <v>88</v>
      </c>
      <c r="F73" s="131">
        <v>71816.97</v>
      </c>
      <c r="G73" s="131">
        <v>0</v>
      </c>
      <c r="H73" s="131">
        <v>0</v>
      </c>
      <c r="I73" s="131">
        <v>18597.7</v>
      </c>
      <c r="J73" s="126">
        <f t="shared" si="25"/>
        <v>25.895968599065096</v>
      </c>
      <c r="K73" s="124">
        <v>0</v>
      </c>
    </row>
    <row r="74" spans="1:12" ht="13.2">
      <c r="A74" s="16"/>
      <c r="B74" s="16"/>
      <c r="C74" s="16"/>
      <c r="D74" s="16">
        <v>3227</v>
      </c>
      <c r="E74" s="12" t="s">
        <v>89</v>
      </c>
      <c r="F74" s="131">
        <v>4871.59</v>
      </c>
      <c r="G74" s="131">
        <v>0</v>
      </c>
      <c r="H74" s="131">
        <v>0</v>
      </c>
      <c r="I74" s="132">
        <v>429.53</v>
      </c>
      <c r="J74" s="126">
        <f t="shared" si="25"/>
        <v>8.8170392007537561</v>
      </c>
      <c r="K74" s="124">
        <v>0</v>
      </c>
    </row>
    <row r="75" spans="1:12" ht="13.2">
      <c r="A75" s="16"/>
      <c r="B75" s="16"/>
      <c r="C75" s="16">
        <v>323</v>
      </c>
      <c r="D75" s="16"/>
      <c r="E75" s="12" t="s">
        <v>90</v>
      </c>
      <c r="F75" s="131">
        <f>F76+F77+F78+F79+F80+F81+F82+F83+F84</f>
        <v>2252500.54</v>
      </c>
      <c r="G75" s="131">
        <v>0</v>
      </c>
      <c r="H75" s="131">
        <v>0</v>
      </c>
      <c r="I75" s="131">
        <f>I76+I77+I78+I79+I80+I81+I82+I83+I84</f>
        <v>1915354.9700000002</v>
      </c>
      <c r="J75" s="126">
        <f t="shared" si="25"/>
        <v>85.032386718095978</v>
      </c>
      <c r="K75" s="124">
        <v>0</v>
      </c>
      <c r="L75" s="2"/>
    </row>
    <row r="76" spans="1:12" ht="13.2">
      <c r="A76" s="16"/>
      <c r="B76" s="16"/>
      <c r="C76" s="16"/>
      <c r="D76" s="16">
        <v>3231</v>
      </c>
      <c r="E76" s="12" t="s">
        <v>91</v>
      </c>
      <c r="F76" s="131">
        <v>50563.06</v>
      </c>
      <c r="G76" s="131">
        <v>0</v>
      </c>
      <c r="H76" s="131">
        <v>0</v>
      </c>
      <c r="I76" s="131">
        <v>50072.97</v>
      </c>
      <c r="J76" s="126">
        <f t="shared" si="25"/>
        <v>99.030735086048992</v>
      </c>
      <c r="K76" s="124">
        <v>0</v>
      </c>
    </row>
    <row r="77" spans="1:12" ht="13.2">
      <c r="A77" s="16"/>
      <c r="B77" s="16"/>
      <c r="C77" s="16"/>
      <c r="D77" s="16">
        <v>3232</v>
      </c>
      <c r="E77" s="12" t="s">
        <v>92</v>
      </c>
      <c r="F77" s="131">
        <v>611808.82999999996</v>
      </c>
      <c r="G77" s="131">
        <v>0</v>
      </c>
      <c r="H77" s="131">
        <v>0</v>
      </c>
      <c r="I77" s="131">
        <v>594002.23</v>
      </c>
      <c r="J77" s="126">
        <f t="shared" si="25"/>
        <v>97.08951569071013</v>
      </c>
      <c r="K77" s="124">
        <v>0</v>
      </c>
    </row>
    <row r="78" spans="1:12" ht="13.2">
      <c r="A78" s="16"/>
      <c r="B78" s="16"/>
      <c r="C78" s="16"/>
      <c r="D78" s="16">
        <v>3233</v>
      </c>
      <c r="E78" s="12" t="s">
        <v>93</v>
      </c>
      <c r="F78" s="131">
        <v>41542.300000000003</v>
      </c>
      <c r="G78" s="131">
        <v>0</v>
      </c>
      <c r="H78" s="131">
        <v>0</v>
      </c>
      <c r="I78" s="131">
        <v>24954.61</v>
      </c>
      <c r="J78" s="126">
        <f t="shared" si="25"/>
        <v>60.070362016546987</v>
      </c>
      <c r="K78" s="124">
        <v>0</v>
      </c>
    </row>
    <row r="79" spans="1:12" ht="13.2">
      <c r="A79" s="16"/>
      <c r="B79" s="16"/>
      <c r="C79" s="16"/>
      <c r="D79" s="16">
        <v>3234</v>
      </c>
      <c r="E79" s="12" t="s">
        <v>94</v>
      </c>
      <c r="F79" s="131">
        <v>987028.76</v>
      </c>
      <c r="G79" s="131">
        <v>0</v>
      </c>
      <c r="H79" s="131">
        <v>0</v>
      </c>
      <c r="I79" s="131">
        <v>750497.31</v>
      </c>
      <c r="J79" s="126">
        <f t="shared" si="25"/>
        <v>76.036012365029777</v>
      </c>
      <c r="K79" s="124">
        <v>0</v>
      </c>
    </row>
    <row r="80" spans="1:12" ht="13.2">
      <c r="A80" s="16"/>
      <c r="B80" s="16"/>
      <c r="C80" s="16"/>
      <c r="D80" s="16">
        <v>3235</v>
      </c>
      <c r="E80" s="12" t="s">
        <v>95</v>
      </c>
      <c r="F80" s="132">
        <v>1296.45</v>
      </c>
      <c r="G80" s="131">
        <v>0</v>
      </c>
      <c r="H80" s="131">
        <v>0</v>
      </c>
      <c r="I80" s="131">
        <v>10952.77</v>
      </c>
      <c r="J80" s="126">
        <f t="shared" si="25"/>
        <v>844.82779898954834</v>
      </c>
      <c r="K80" s="124">
        <v>0</v>
      </c>
    </row>
    <row r="81" spans="1:12" ht="13.2">
      <c r="A81" s="16"/>
      <c r="B81" s="16"/>
      <c r="C81" s="16"/>
      <c r="D81" s="16">
        <v>3236</v>
      </c>
      <c r="E81" s="12" t="s">
        <v>96</v>
      </c>
      <c r="F81" s="131">
        <v>28339.3</v>
      </c>
      <c r="G81" s="131">
        <v>0</v>
      </c>
      <c r="H81" s="131">
        <v>0</v>
      </c>
      <c r="I81" s="131">
        <v>33018.519999999997</v>
      </c>
      <c r="J81" s="126">
        <f t="shared" si="25"/>
        <v>116.51141700747725</v>
      </c>
      <c r="K81" s="124">
        <v>0</v>
      </c>
    </row>
    <row r="82" spans="1:12" ht="13.2">
      <c r="A82" s="16"/>
      <c r="B82" s="16"/>
      <c r="C82" s="16"/>
      <c r="D82" s="16">
        <v>3237</v>
      </c>
      <c r="E82" s="12" t="s">
        <v>97</v>
      </c>
      <c r="F82" s="131">
        <v>337550.01</v>
      </c>
      <c r="G82" s="131">
        <v>0</v>
      </c>
      <c r="H82" s="131">
        <v>0</v>
      </c>
      <c r="I82" s="131">
        <v>186385.19</v>
      </c>
      <c r="J82" s="126">
        <f t="shared" si="25"/>
        <v>55.217059540303367</v>
      </c>
      <c r="K82" s="124">
        <v>0</v>
      </c>
    </row>
    <row r="83" spans="1:12" ht="13.2">
      <c r="A83" s="16"/>
      <c r="B83" s="16"/>
      <c r="C83" s="16"/>
      <c r="D83" s="16">
        <v>3237</v>
      </c>
      <c r="E83" s="12" t="s">
        <v>98</v>
      </c>
      <c r="F83" s="131">
        <v>2880.93</v>
      </c>
      <c r="G83" s="131">
        <v>0</v>
      </c>
      <c r="H83" s="131">
        <v>0</v>
      </c>
      <c r="I83" s="131">
        <v>3090.61</v>
      </c>
      <c r="J83" s="126">
        <f t="shared" si="25"/>
        <v>107.2782053017602</v>
      </c>
      <c r="K83" s="124">
        <v>0</v>
      </c>
    </row>
    <row r="84" spans="1:12" ht="13.2">
      <c r="A84" s="16"/>
      <c r="B84" s="16"/>
      <c r="C84" s="16"/>
      <c r="D84" s="16">
        <v>3239</v>
      </c>
      <c r="E84" s="12" t="s">
        <v>99</v>
      </c>
      <c r="F84" s="131">
        <v>191490.9</v>
      </c>
      <c r="G84" s="131">
        <v>0</v>
      </c>
      <c r="H84" s="131">
        <v>0</v>
      </c>
      <c r="I84" s="131">
        <v>262380.76</v>
      </c>
      <c r="J84" s="126">
        <f t="shared" si="25"/>
        <v>137.01996282852085</v>
      </c>
      <c r="K84" s="124">
        <v>0</v>
      </c>
    </row>
    <row r="85" spans="1:12" ht="26.4">
      <c r="A85" s="16"/>
      <c r="B85" s="16"/>
      <c r="C85" s="16">
        <v>325</v>
      </c>
      <c r="D85" s="16"/>
      <c r="E85" s="12" t="s">
        <v>100</v>
      </c>
      <c r="F85" s="133">
        <f>F86+F87</f>
        <v>0</v>
      </c>
      <c r="G85" s="131">
        <f>G86</f>
        <v>0</v>
      </c>
      <c r="H85" s="131">
        <f>H86</f>
        <v>0</v>
      </c>
      <c r="I85" s="131">
        <f>I86+I87</f>
        <v>513743.91</v>
      </c>
      <c r="J85" s="126">
        <v>0</v>
      </c>
      <c r="K85" s="124">
        <v>0</v>
      </c>
      <c r="L85" s="2"/>
    </row>
    <row r="86" spans="1:12" ht="26.4">
      <c r="A86" s="16"/>
      <c r="B86" s="16"/>
      <c r="C86" s="16"/>
      <c r="D86" s="16">
        <v>3251</v>
      </c>
      <c r="E86" s="12" t="s">
        <v>101</v>
      </c>
      <c r="F86" s="133">
        <v>0</v>
      </c>
      <c r="G86" s="131">
        <v>0</v>
      </c>
      <c r="H86" s="131">
        <v>0</v>
      </c>
      <c r="I86" s="131">
        <v>510542.04</v>
      </c>
      <c r="J86" s="126">
        <v>0</v>
      </c>
      <c r="K86" s="124">
        <v>0</v>
      </c>
    </row>
    <row r="87" spans="1:12" s="117" customFormat="1" ht="26.4">
      <c r="A87" s="16"/>
      <c r="B87" s="16"/>
      <c r="C87" s="16"/>
      <c r="D87" s="16">
        <v>3252</v>
      </c>
      <c r="E87" s="12" t="s">
        <v>243</v>
      </c>
      <c r="F87" s="133">
        <v>0</v>
      </c>
      <c r="G87" s="131">
        <v>0</v>
      </c>
      <c r="H87" s="131">
        <v>0</v>
      </c>
      <c r="I87" s="131">
        <v>3201.87</v>
      </c>
      <c r="J87" s="126">
        <v>0</v>
      </c>
      <c r="K87" s="124">
        <v>0</v>
      </c>
    </row>
    <row r="88" spans="1:12" ht="13.2">
      <c r="A88" s="16"/>
      <c r="B88" s="16"/>
      <c r="C88" s="16">
        <v>329</v>
      </c>
      <c r="D88" s="16"/>
      <c r="E88" s="12" t="s">
        <v>102</v>
      </c>
      <c r="F88" s="131">
        <f>F89+F90+F91+F92+F93+F94+F95</f>
        <v>473443.24</v>
      </c>
      <c r="G88" s="131">
        <v>0</v>
      </c>
      <c r="H88" s="131">
        <v>0</v>
      </c>
      <c r="I88" s="131">
        <f>I89+I90+I91+I92+I93+I94+I95</f>
        <v>270670.90000000002</v>
      </c>
      <c r="J88" s="126">
        <f t="shared" si="25"/>
        <v>57.170718078053042</v>
      </c>
      <c r="K88" s="124">
        <v>0</v>
      </c>
      <c r="L88" s="2"/>
    </row>
    <row r="89" spans="1:12" ht="26.4">
      <c r="A89" s="16"/>
      <c r="B89" s="16"/>
      <c r="C89" s="16"/>
      <c r="D89" s="16">
        <v>3291</v>
      </c>
      <c r="E89" s="12" t="s">
        <v>103</v>
      </c>
      <c r="F89" s="131">
        <v>12025.47</v>
      </c>
      <c r="G89" s="131">
        <v>0</v>
      </c>
      <c r="H89" s="131">
        <v>0</v>
      </c>
      <c r="I89" s="131">
        <v>11513.19</v>
      </c>
      <c r="J89" s="126">
        <f t="shared" si="25"/>
        <v>95.74004176136151</v>
      </c>
      <c r="K89" s="124">
        <v>0</v>
      </c>
      <c r="L89" s="2"/>
    </row>
    <row r="90" spans="1:12" ht="13.2">
      <c r="A90" s="16"/>
      <c r="B90" s="16"/>
      <c r="C90" s="16"/>
      <c r="D90" s="16">
        <v>3292</v>
      </c>
      <c r="E90" s="12" t="s">
        <v>104</v>
      </c>
      <c r="F90" s="131">
        <v>26168.06</v>
      </c>
      <c r="G90" s="131">
        <v>0</v>
      </c>
      <c r="H90" s="131">
        <v>0</v>
      </c>
      <c r="I90" s="131">
        <v>38302.959999999999</v>
      </c>
      <c r="J90" s="126">
        <f t="shared" si="25"/>
        <v>146.37294472727439</v>
      </c>
      <c r="K90" s="124">
        <v>0</v>
      </c>
    </row>
    <row r="91" spans="1:12" ht="13.2">
      <c r="A91" s="16"/>
      <c r="B91" s="16"/>
      <c r="C91" s="16"/>
      <c r="D91" s="16">
        <v>3293</v>
      </c>
      <c r="E91" s="12" t="s">
        <v>105</v>
      </c>
      <c r="F91" s="131">
        <v>15216.66</v>
      </c>
      <c r="G91" s="131">
        <v>0</v>
      </c>
      <c r="H91" s="131">
        <v>0</v>
      </c>
      <c r="I91" s="131">
        <v>10679.74</v>
      </c>
      <c r="J91" s="126">
        <f t="shared" si="25"/>
        <v>70.184521439001728</v>
      </c>
      <c r="K91" s="124">
        <v>0</v>
      </c>
    </row>
    <row r="92" spans="1:12" ht="13.2">
      <c r="A92" s="16"/>
      <c r="B92" s="16"/>
      <c r="C92" s="16"/>
      <c r="D92" s="16">
        <v>3294</v>
      </c>
      <c r="E92" s="12" t="s">
        <v>106</v>
      </c>
      <c r="F92" s="131">
        <v>7933.29</v>
      </c>
      <c r="G92" s="131">
        <v>0</v>
      </c>
      <c r="H92" s="131">
        <v>0</v>
      </c>
      <c r="I92" s="131">
        <v>8146.81</v>
      </c>
      <c r="J92" s="126">
        <f t="shared" si="25"/>
        <v>102.6914432725893</v>
      </c>
      <c r="K92" s="124">
        <v>0</v>
      </c>
    </row>
    <row r="93" spans="1:12" ht="13.2">
      <c r="A93" s="16"/>
      <c r="B93" s="16"/>
      <c r="C93" s="16"/>
      <c r="D93" s="16">
        <v>3295</v>
      </c>
      <c r="E93" s="12" t="s">
        <v>107</v>
      </c>
      <c r="F93" s="131">
        <v>34084.19</v>
      </c>
      <c r="G93" s="131">
        <v>0</v>
      </c>
      <c r="H93" s="131">
        <v>0</v>
      </c>
      <c r="I93" s="131">
        <v>36265.46</v>
      </c>
      <c r="J93" s="126">
        <f t="shared" si="25"/>
        <v>106.39965332900678</v>
      </c>
      <c r="K93" s="124">
        <v>0</v>
      </c>
    </row>
    <row r="94" spans="1:12" ht="13.2">
      <c r="A94" s="16"/>
      <c r="B94" s="16"/>
      <c r="C94" s="16"/>
      <c r="D94" s="16">
        <v>3296</v>
      </c>
      <c r="E94" s="12" t="s">
        <v>108</v>
      </c>
      <c r="F94" s="131">
        <v>10000</v>
      </c>
      <c r="G94" s="131">
        <v>0</v>
      </c>
      <c r="H94" s="131">
        <v>0</v>
      </c>
      <c r="I94" s="132">
        <v>10886.6</v>
      </c>
      <c r="J94" s="126">
        <f t="shared" si="25"/>
        <v>108.866</v>
      </c>
      <c r="K94" s="124">
        <v>0</v>
      </c>
    </row>
    <row r="95" spans="1:12" ht="13.2">
      <c r="A95" s="16"/>
      <c r="B95" s="16"/>
      <c r="C95" s="16"/>
      <c r="D95" s="16">
        <v>3299</v>
      </c>
      <c r="E95" s="12" t="s">
        <v>102</v>
      </c>
      <c r="F95" s="131">
        <v>368015.57</v>
      </c>
      <c r="G95" s="131">
        <v>0</v>
      </c>
      <c r="H95" s="131">
        <v>0</v>
      </c>
      <c r="I95" s="131">
        <v>154876.14000000001</v>
      </c>
      <c r="J95" s="126">
        <f t="shared" si="25"/>
        <v>42.084127038429379</v>
      </c>
      <c r="K95" s="124">
        <v>0</v>
      </c>
    </row>
    <row r="96" spans="1:12" ht="13.2">
      <c r="A96" s="16"/>
      <c r="B96" s="16">
        <v>34</v>
      </c>
      <c r="C96" s="16"/>
      <c r="D96" s="16"/>
      <c r="E96" s="12" t="s">
        <v>109</v>
      </c>
      <c r="F96" s="131">
        <f>F97+F100</f>
        <v>156472.67000000001</v>
      </c>
      <c r="G96" s="131">
        <v>276350</v>
      </c>
      <c r="H96" s="131">
        <v>276350</v>
      </c>
      <c r="I96" s="131">
        <f>I97+I100</f>
        <v>150481.33000000002</v>
      </c>
      <c r="J96" s="126">
        <f t="shared" si="25"/>
        <v>96.170999063286899</v>
      </c>
      <c r="K96" s="124">
        <f>I96/H96*100</f>
        <v>54.453168083951518</v>
      </c>
      <c r="L96" s="2"/>
    </row>
    <row r="97" spans="1:12" ht="13.2">
      <c r="A97" s="16"/>
      <c r="B97" s="16"/>
      <c r="C97" s="16">
        <v>342</v>
      </c>
      <c r="D97" s="16"/>
      <c r="E97" s="12" t="s">
        <v>110</v>
      </c>
      <c r="F97" s="131">
        <f>F98+F99</f>
        <v>104764.03</v>
      </c>
      <c r="G97" s="131">
        <v>0</v>
      </c>
      <c r="H97" s="131">
        <v>0</v>
      </c>
      <c r="I97" s="131">
        <f>I98+I99</f>
        <v>111042.94</v>
      </c>
      <c r="J97" s="126">
        <f t="shared" si="25"/>
        <v>105.99338341604461</v>
      </c>
      <c r="K97" s="124">
        <v>0</v>
      </c>
      <c r="L97" s="2"/>
    </row>
    <row r="98" spans="1:12" ht="26.4">
      <c r="A98" s="16"/>
      <c r="B98" s="16"/>
      <c r="C98" s="16"/>
      <c r="D98" s="16">
        <v>3422</v>
      </c>
      <c r="E98" s="12" t="s">
        <v>111</v>
      </c>
      <c r="F98" s="131">
        <v>13064.38</v>
      </c>
      <c r="G98" s="131">
        <v>0</v>
      </c>
      <c r="H98" s="131">
        <v>0</v>
      </c>
      <c r="I98" s="131">
        <v>11869.24</v>
      </c>
      <c r="J98" s="126">
        <f t="shared" si="25"/>
        <v>90.851919494074735</v>
      </c>
      <c r="K98" s="124">
        <v>0</v>
      </c>
    </row>
    <row r="99" spans="1:12" ht="26.4">
      <c r="A99" s="16"/>
      <c r="B99" s="16"/>
      <c r="C99" s="16"/>
      <c r="D99" s="16">
        <v>3423</v>
      </c>
      <c r="E99" s="12" t="s">
        <v>112</v>
      </c>
      <c r="F99" s="131">
        <v>91699.65</v>
      </c>
      <c r="G99" s="131">
        <v>0</v>
      </c>
      <c r="H99" s="131">
        <v>0</v>
      </c>
      <c r="I99" s="131">
        <v>99173.7</v>
      </c>
      <c r="J99" s="126">
        <f t="shared" si="25"/>
        <v>108.15057636534056</v>
      </c>
      <c r="K99" s="124">
        <v>0</v>
      </c>
    </row>
    <row r="100" spans="1:12" ht="13.2">
      <c r="A100" s="16"/>
      <c r="B100" s="16"/>
      <c r="C100" s="16">
        <v>343</v>
      </c>
      <c r="D100" s="16"/>
      <c r="E100" s="12" t="s">
        <v>113</v>
      </c>
      <c r="F100" s="131">
        <f>F101+F102+F103</f>
        <v>51708.640000000007</v>
      </c>
      <c r="G100" s="131">
        <v>0</v>
      </c>
      <c r="H100" s="131">
        <v>0</v>
      </c>
      <c r="I100" s="131">
        <f>I101+I102+I103</f>
        <v>39438.39</v>
      </c>
      <c r="J100" s="126">
        <f t="shared" si="25"/>
        <v>76.270406647709152</v>
      </c>
      <c r="K100" s="124">
        <v>0</v>
      </c>
    </row>
    <row r="101" spans="1:12" ht="13.2">
      <c r="A101" s="16"/>
      <c r="B101" s="16"/>
      <c r="C101" s="16"/>
      <c r="D101" s="16">
        <v>3431</v>
      </c>
      <c r="E101" s="12" t="s">
        <v>114</v>
      </c>
      <c r="F101" s="131">
        <v>39810.83</v>
      </c>
      <c r="G101" s="131">
        <v>0</v>
      </c>
      <c r="H101" s="131">
        <v>0</v>
      </c>
      <c r="I101" s="131">
        <v>28656.58</v>
      </c>
      <c r="J101" s="126">
        <f t="shared" si="25"/>
        <v>71.981870259926765</v>
      </c>
      <c r="K101" s="124">
        <v>0</v>
      </c>
    </row>
    <row r="102" spans="1:12" ht="26.4">
      <c r="A102" s="16"/>
      <c r="B102" s="16"/>
      <c r="C102" s="16"/>
      <c r="D102" s="16">
        <v>3432</v>
      </c>
      <c r="E102" s="12" t="s">
        <v>115</v>
      </c>
      <c r="F102" s="132">
        <v>81.55</v>
      </c>
      <c r="G102" s="131">
        <v>0</v>
      </c>
      <c r="H102" s="131">
        <v>0</v>
      </c>
      <c r="I102" s="132">
        <v>265.06</v>
      </c>
      <c r="J102" s="126">
        <f t="shared" si="25"/>
        <v>325.02759043531574</v>
      </c>
      <c r="K102" s="124">
        <v>0</v>
      </c>
    </row>
    <row r="103" spans="1:12" ht="13.2">
      <c r="A103" s="16"/>
      <c r="B103" s="16"/>
      <c r="C103" s="16"/>
      <c r="D103" s="16">
        <v>3433</v>
      </c>
      <c r="E103" s="12" t="s">
        <v>116</v>
      </c>
      <c r="F103" s="131">
        <v>11816.26</v>
      </c>
      <c r="G103" s="131">
        <v>0</v>
      </c>
      <c r="H103" s="131">
        <v>0</v>
      </c>
      <c r="I103" s="131">
        <v>10516.75</v>
      </c>
      <c r="J103" s="126">
        <f t="shared" si="25"/>
        <v>89.002357768024737</v>
      </c>
      <c r="K103" s="124">
        <v>0</v>
      </c>
    </row>
    <row r="104" spans="1:12" ht="26.4">
      <c r="A104" s="16"/>
      <c r="B104" s="16">
        <v>37</v>
      </c>
      <c r="C104" s="16"/>
      <c r="D104" s="16"/>
      <c r="E104" s="12" t="s">
        <v>117</v>
      </c>
      <c r="F104" s="131">
        <f>F105</f>
        <v>3344.76</v>
      </c>
      <c r="G104" s="131">
        <v>3500</v>
      </c>
      <c r="H104" s="131">
        <v>3500</v>
      </c>
      <c r="I104" s="131">
        <f>I105</f>
        <v>2973.12</v>
      </c>
      <c r="J104" s="126">
        <f t="shared" si="25"/>
        <v>88.888888888888886</v>
      </c>
      <c r="K104" s="124">
        <f>I104/H104*100</f>
        <v>84.946285714285708</v>
      </c>
      <c r="L104" s="2"/>
    </row>
    <row r="105" spans="1:12" ht="13.2">
      <c r="A105" s="16"/>
      <c r="B105" s="16"/>
      <c r="C105" s="16">
        <v>372</v>
      </c>
      <c r="D105" s="16"/>
      <c r="E105" s="12" t="s">
        <v>118</v>
      </c>
      <c r="F105" s="131">
        <f>F106</f>
        <v>3344.76</v>
      </c>
      <c r="G105" s="131">
        <v>0</v>
      </c>
      <c r="H105" s="131">
        <v>0</v>
      </c>
      <c r="I105" s="131">
        <f>I106</f>
        <v>2973.12</v>
      </c>
      <c r="J105" s="126">
        <f t="shared" si="25"/>
        <v>88.888888888888886</v>
      </c>
      <c r="K105" s="124">
        <v>0</v>
      </c>
      <c r="L105" s="2"/>
    </row>
    <row r="106" spans="1:12" ht="13.2">
      <c r="A106" s="16"/>
      <c r="B106" s="16"/>
      <c r="C106" s="16"/>
      <c r="D106" s="16">
        <v>3721</v>
      </c>
      <c r="E106" s="12" t="s">
        <v>119</v>
      </c>
      <c r="F106" s="131">
        <v>3344.76</v>
      </c>
      <c r="G106" s="131">
        <v>0</v>
      </c>
      <c r="H106" s="131">
        <v>0</v>
      </c>
      <c r="I106" s="131">
        <v>2973.12</v>
      </c>
      <c r="J106" s="126">
        <f t="shared" si="25"/>
        <v>88.888888888888886</v>
      </c>
      <c r="K106" s="124">
        <v>0</v>
      </c>
    </row>
    <row r="107" spans="1:12" ht="13.2">
      <c r="A107" s="16"/>
      <c r="B107" s="16">
        <v>38</v>
      </c>
      <c r="C107" s="16"/>
      <c r="D107" s="16"/>
      <c r="E107" s="12" t="s">
        <v>120</v>
      </c>
      <c r="F107" s="133">
        <v>0</v>
      </c>
      <c r="G107" s="131">
        <v>1800</v>
      </c>
      <c r="H107" s="131">
        <v>1800</v>
      </c>
      <c r="I107" s="133">
        <v>0</v>
      </c>
      <c r="J107" s="126">
        <v>0</v>
      </c>
      <c r="K107" s="124">
        <v>0</v>
      </c>
    </row>
    <row r="108" spans="1:12" s="43" customFormat="1" ht="13.2">
      <c r="A108" s="31">
        <v>4</v>
      </c>
      <c r="B108" s="31"/>
      <c r="C108" s="31"/>
      <c r="D108" s="31"/>
      <c r="E108" s="32" t="s">
        <v>121</v>
      </c>
      <c r="F108" s="143">
        <f>F109+F112+F124</f>
        <v>1745341.6799999997</v>
      </c>
      <c r="G108" s="143">
        <f>G109+G112+G124</f>
        <v>24872689</v>
      </c>
      <c r="H108" s="143">
        <f t="shared" ref="H108:I108" si="30">H109+H112+H124</f>
        <v>24872689</v>
      </c>
      <c r="I108" s="143">
        <f t="shared" si="30"/>
        <v>13331796.939999999</v>
      </c>
      <c r="J108" s="123">
        <f>I108/F108*100</f>
        <v>763.85025882152786</v>
      </c>
      <c r="K108" s="123">
        <f>I108/H108*100</f>
        <v>53.600143273612275</v>
      </c>
    </row>
    <row r="109" spans="1:12" ht="13.2">
      <c r="A109" s="16"/>
      <c r="B109" s="16">
        <v>41</v>
      </c>
      <c r="C109" s="16"/>
      <c r="D109" s="16"/>
      <c r="E109" s="12" t="s">
        <v>122</v>
      </c>
      <c r="F109" s="131">
        <f>F110</f>
        <v>15325.15</v>
      </c>
      <c r="G109" s="131">
        <v>22500</v>
      </c>
      <c r="H109" s="131">
        <v>22500</v>
      </c>
      <c r="I109" s="131">
        <f>I110</f>
        <v>22119.58</v>
      </c>
      <c r="J109" s="124">
        <f>I109/F109*100</f>
        <v>144.33516148292188</v>
      </c>
      <c r="K109" s="124">
        <f>I109/H109*100</f>
        <v>98.30924444444446</v>
      </c>
    </row>
    <row r="110" spans="1:12" ht="13.2">
      <c r="A110" s="16"/>
      <c r="B110" s="16"/>
      <c r="C110" s="16">
        <v>412</v>
      </c>
      <c r="D110" s="16"/>
      <c r="E110" s="12" t="s">
        <v>123</v>
      </c>
      <c r="F110" s="131">
        <f>F111</f>
        <v>15325.15</v>
      </c>
      <c r="G110" s="131">
        <v>0</v>
      </c>
      <c r="H110" s="131">
        <v>0</v>
      </c>
      <c r="I110" s="131">
        <f>I111</f>
        <v>22119.58</v>
      </c>
      <c r="J110" s="124">
        <f t="shared" ref="J110:J126" si="31">I110/F110*100</f>
        <v>144.33516148292188</v>
      </c>
      <c r="K110" s="124">
        <v>0</v>
      </c>
    </row>
    <row r="111" spans="1:12" ht="13.2">
      <c r="A111" s="16"/>
      <c r="B111" s="16"/>
      <c r="C111" s="16"/>
      <c r="D111" s="16">
        <v>4123</v>
      </c>
      <c r="E111" s="12" t="s">
        <v>124</v>
      </c>
      <c r="F111" s="131">
        <v>15325.15</v>
      </c>
      <c r="G111" s="131">
        <v>0</v>
      </c>
      <c r="H111" s="131">
        <v>0</v>
      </c>
      <c r="I111" s="131">
        <v>22119.58</v>
      </c>
      <c r="J111" s="124">
        <f t="shared" si="31"/>
        <v>144.33516148292188</v>
      </c>
      <c r="K111" s="124">
        <v>0</v>
      </c>
    </row>
    <row r="112" spans="1:12" ht="13.2">
      <c r="A112" s="16"/>
      <c r="B112" s="16">
        <v>42</v>
      </c>
      <c r="C112" s="16"/>
      <c r="D112" s="16"/>
      <c r="E112" s="12" t="s">
        <v>125</v>
      </c>
      <c r="F112" s="131">
        <f>F113+F120+F122</f>
        <v>1157505.8699999999</v>
      </c>
      <c r="G112" s="131">
        <v>4293625</v>
      </c>
      <c r="H112" s="131">
        <v>4293625</v>
      </c>
      <c r="I112" s="131">
        <f>I113+I120+I122</f>
        <v>307575.40999999997</v>
      </c>
      <c r="J112" s="124">
        <f t="shared" si="31"/>
        <v>26.572254877636169</v>
      </c>
      <c r="K112" s="124">
        <f>I112/H112*100</f>
        <v>7.1635368715246432</v>
      </c>
    </row>
    <row r="113" spans="1:12" ht="13.2">
      <c r="A113" s="16"/>
      <c r="B113" s="16"/>
      <c r="C113" s="16">
        <v>422</v>
      </c>
      <c r="D113" s="16"/>
      <c r="E113" s="12" t="s">
        <v>126</v>
      </c>
      <c r="F113" s="131">
        <f>F114+F115+F116+F117+F119</f>
        <v>1111014.3</v>
      </c>
      <c r="G113" s="131">
        <v>0</v>
      </c>
      <c r="H113" s="131">
        <v>0</v>
      </c>
      <c r="I113" s="131">
        <f>I114+I115+I116+I117+I119+I118</f>
        <v>306141.15999999997</v>
      </c>
      <c r="J113" s="124">
        <f t="shared" si="31"/>
        <v>27.55510527632272</v>
      </c>
      <c r="K113" s="124">
        <v>0</v>
      </c>
      <c r="L113" s="2"/>
    </row>
    <row r="114" spans="1:12" ht="13.2">
      <c r="A114" s="16"/>
      <c r="B114" s="16"/>
      <c r="C114" s="16"/>
      <c r="D114" s="16">
        <v>4221</v>
      </c>
      <c r="E114" s="12" t="s">
        <v>127</v>
      </c>
      <c r="F114" s="131">
        <v>224209.39</v>
      </c>
      <c r="G114" s="131">
        <v>0</v>
      </c>
      <c r="H114" s="131">
        <v>0</v>
      </c>
      <c r="I114" s="131">
        <v>10863.71</v>
      </c>
      <c r="J114" s="124">
        <f t="shared" si="31"/>
        <v>4.8453412232199549</v>
      </c>
      <c r="K114" s="124">
        <v>0</v>
      </c>
      <c r="L114" s="2"/>
    </row>
    <row r="115" spans="1:12" ht="13.2">
      <c r="A115" s="16"/>
      <c r="B115" s="16"/>
      <c r="C115" s="16"/>
      <c r="D115" s="16">
        <v>4222</v>
      </c>
      <c r="E115" s="12" t="s">
        <v>128</v>
      </c>
      <c r="F115" s="131">
        <v>30175.56</v>
      </c>
      <c r="G115" s="131">
        <v>0</v>
      </c>
      <c r="H115" s="131">
        <v>0</v>
      </c>
      <c r="I115" s="133">
        <v>0</v>
      </c>
      <c r="J115" s="124">
        <f t="shared" si="31"/>
        <v>0</v>
      </c>
      <c r="K115" s="124">
        <v>0</v>
      </c>
    </row>
    <row r="116" spans="1:12" ht="13.2">
      <c r="A116" s="16"/>
      <c r="B116" s="16"/>
      <c r="C116" s="16"/>
      <c r="D116" s="16">
        <v>4223</v>
      </c>
      <c r="E116" s="12" t="s">
        <v>129</v>
      </c>
      <c r="F116" s="131">
        <v>8331.0300000000007</v>
      </c>
      <c r="G116" s="131">
        <v>0</v>
      </c>
      <c r="H116" s="131">
        <v>0</v>
      </c>
      <c r="I116" s="131">
        <v>5739.95</v>
      </c>
      <c r="J116" s="124">
        <f t="shared" si="31"/>
        <v>68.898443529791635</v>
      </c>
      <c r="K116" s="124">
        <v>0</v>
      </c>
    </row>
    <row r="117" spans="1:12" ht="13.2">
      <c r="A117" s="16"/>
      <c r="B117" s="16"/>
      <c r="C117" s="16"/>
      <c r="D117" s="16">
        <v>4224</v>
      </c>
      <c r="E117" s="12" t="s">
        <v>130</v>
      </c>
      <c r="F117" s="131">
        <v>727729.25</v>
      </c>
      <c r="G117" s="131">
        <v>0</v>
      </c>
      <c r="H117" s="131">
        <v>0</v>
      </c>
      <c r="I117" s="131">
        <v>286020.68</v>
      </c>
      <c r="J117" s="124">
        <f t="shared" si="31"/>
        <v>39.303172161899496</v>
      </c>
      <c r="K117" s="124">
        <v>0</v>
      </c>
    </row>
    <row r="118" spans="1:12" s="117" customFormat="1" ht="13.2">
      <c r="A118" s="16"/>
      <c r="B118" s="16"/>
      <c r="C118" s="16"/>
      <c r="D118" s="16">
        <v>4226</v>
      </c>
      <c r="E118" s="12" t="s">
        <v>244</v>
      </c>
      <c r="F118" s="131">
        <v>0</v>
      </c>
      <c r="G118" s="131">
        <v>0</v>
      </c>
      <c r="H118" s="131">
        <v>0</v>
      </c>
      <c r="I118" s="131">
        <v>300</v>
      </c>
      <c r="J118" s="124">
        <v>0</v>
      </c>
      <c r="K118" s="124">
        <v>0</v>
      </c>
    </row>
    <row r="119" spans="1:12" ht="13.2">
      <c r="A119" s="16"/>
      <c r="B119" s="16"/>
      <c r="C119" s="16"/>
      <c r="D119" s="16">
        <v>4227</v>
      </c>
      <c r="E119" s="12" t="s">
        <v>131</v>
      </c>
      <c r="F119" s="131">
        <v>120569.07</v>
      </c>
      <c r="G119" s="131">
        <v>0</v>
      </c>
      <c r="H119" s="131">
        <v>0</v>
      </c>
      <c r="I119" s="131">
        <v>3216.82</v>
      </c>
      <c r="J119" s="124">
        <f t="shared" si="31"/>
        <v>2.6680308639686778</v>
      </c>
      <c r="K119" s="124">
        <v>0</v>
      </c>
    </row>
    <row r="120" spans="1:12" ht="13.2">
      <c r="A120" s="16"/>
      <c r="B120" s="16"/>
      <c r="C120" s="16">
        <v>423</v>
      </c>
      <c r="D120" s="16"/>
      <c r="E120" s="12" t="s">
        <v>132</v>
      </c>
      <c r="F120" s="131">
        <f>F121</f>
        <v>33707.19</v>
      </c>
      <c r="G120" s="131">
        <v>0</v>
      </c>
      <c r="H120" s="131">
        <v>0</v>
      </c>
      <c r="I120" s="131">
        <f>I121</f>
        <v>0</v>
      </c>
      <c r="J120" s="124">
        <f t="shared" si="31"/>
        <v>0</v>
      </c>
      <c r="K120" s="124">
        <v>0</v>
      </c>
    </row>
    <row r="121" spans="1:12" ht="13.2">
      <c r="A121" s="16"/>
      <c r="B121" s="16"/>
      <c r="C121" s="16"/>
      <c r="D121" s="16">
        <v>4231</v>
      </c>
      <c r="E121" s="12" t="s">
        <v>133</v>
      </c>
      <c r="F121" s="131">
        <v>33707.19</v>
      </c>
      <c r="G121" s="131">
        <v>0</v>
      </c>
      <c r="H121" s="131">
        <v>0</v>
      </c>
      <c r="I121" s="133">
        <v>0</v>
      </c>
      <c r="J121" s="124">
        <f t="shared" si="31"/>
        <v>0</v>
      </c>
      <c r="K121" s="124">
        <v>0</v>
      </c>
    </row>
    <row r="122" spans="1:12" ht="13.2">
      <c r="A122" s="16"/>
      <c r="B122" s="16"/>
      <c r="C122" s="16">
        <v>426</v>
      </c>
      <c r="D122" s="16"/>
      <c r="E122" s="12" t="s">
        <v>134</v>
      </c>
      <c r="F122" s="131">
        <f>F123</f>
        <v>12784.38</v>
      </c>
      <c r="G122" s="131">
        <v>0</v>
      </c>
      <c r="H122" s="131">
        <v>0</v>
      </c>
      <c r="I122" s="131">
        <f>I123</f>
        <v>1434.25</v>
      </c>
      <c r="J122" s="124">
        <f t="shared" si="31"/>
        <v>11.2187685284699</v>
      </c>
      <c r="K122" s="124">
        <v>0</v>
      </c>
    </row>
    <row r="123" spans="1:12" ht="13.2">
      <c r="A123" s="16"/>
      <c r="B123" s="16"/>
      <c r="C123" s="16"/>
      <c r="D123" s="16">
        <v>4262</v>
      </c>
      <c r="E123" s="12" t="s">
        <v>135</v>
      </c>
      <c r="F123" s="131">
        <v>12784.38</v>
      </c>
      <c r="G123" s="131">
        <v>0</v>
      </c>
      <c r="H123" s="131">
        <v>0</v>
      </c>
      <c r="I123" s="131">
        <v>1434.25</v>
      </c>
      <c r="J123" s="124">
        <f t="shared" si="31"/>
        <v>11.2187685284699</v>
      </c>
      <c r="K123" s="124">
        <v>0</v>
      </c>
    </row>
    <row r="124" spans="1:12" ht="13.2">
      <c r="A124" s="16"/>
      <c r="B124" s="42">
        <v>45</v>
      </c>
      <c r="C124" s="42"/>
      <c r="D124" s="42"/>
      <c r="E124" s="45" t="s">
        <v>136</v>
      </c>
      <c r="F124" s="134">
        <f>F125</f>
        <v>572510.66</v>
      </c>
      <c r="G124" s="134">
        <v>20556564</v>
      </c>
      <c r="H124" s="134">
        <v>20556564</v>
      </c>
      <c r="I124" s="134">
        <f>I125</f>
        <v>13002101.949999999</v>
      </c>
      <c r="J124" s="124">
        <f t="shared" si="31"/>
        <v>2271.0672234469835</v>
      </c>
      <c r="K124" s="125">
        <f>I124/H124*100</f>
        <v>63.250365917183437</v>
      </c>
    </row>
    <row r="125" spans="1:12" ht="13.2">
      <c r="A125" s="16"/>
      <c r="B125" s="16"/>
      <c r="C125" s="16">
        <v>451</v>
      </c>
      <c r="D125" s="16"/>
      <c r="E125" s="12" t="s">
        <v>137</v>
      </c>
      <c r="F125" s="67">
        <f>F126</f>
        <v>572510.66</v>
      </c>
      <c r="G125" s="67">
        <v>0</v>
      </c>
      <c r="H125" s="67">
        <v>0</v>
      </c>
      <c r="I125" s="67">
        <f>I126</f>
        <v>13002101.949999999</v>
      </c>
      <c r="J125" s="124">
        <f t="shared" si="31"/>
        <v>2271.0672234469835</v>
      </c>
      <c r="K125" s="126">
        <v>0</v>
      </c>
    </row>
    <row r="126" spans="1:12" ht="13.2">
      <c r="A126" s="16"/>
      <c r="B126" s="16"/>
      <c r="C126" s="16"/>
      <c r="D126" s="16">
        <v>4511</v>
      </c>
      <c r="E126" s="12" t="s">
        <v>137</v>
      </c>
      <c r="F126" s="67">
        <v>572510.66</v>
      </c>
      <c r="G126" s="67">
        <v>0</v>
      </c>
      <c r="H126" s="67">
        <v>0</v>
      </c>
      <c r="I126" s="67">
        <v>13002101.949999999</v>
      </c>
      <c r="J126" s="124">
        <f t="shared" si="31"/>
        <v>2271.0672234469835</v>
      </c>
      <c r="K126" s="126">
        <v>0</v>
      </c>
    </row>
    <row r="127" spans="1:12" ht="13.2">
      <c r="A127" s="47"/>
      <c r="B127" s="47"/>
      <c r="C127" s="47"/>
      <c r="D127" s="47"/>
      <c r="E127" s="48"/>
      <c r="F127" s="19"/>
      <c r="G127" s="19"/>
      <c r="H127" s="19"/>
      <c r="I127" s="19"/>
      <c r="J127" s="128"/>
      <c r="K127" s="128"/>
    </row>
    <row r="128" spans="1:12" ht="13.2">
      <c r="A128" s="47"/>
      <c r="B128" s="47"/>
      <c r="C128" s="47"/>
      <c r="D128" s="47"/>
      <c r="E128" s="48"/>
      <c r="F128" s="9"/>
      <c r="G128" s="19"/>
      <c r="H128" s="19"/>
      <c r="I128" s="9"/>
      <c r="J128" s="128"/>
      <c r="K128" s="128"/>
    </row>
    <row r="129" spans="1:11" ht="13.2">
      <c r="A129" s="47"/>
      <c r="B129" s="47"/>
      <c r="C129" s="47"/>
      <c r="D129" s="47"/>
      <c r="E129" s="48"/>
      <c r="F129" s="19"/>
      <c r="G129" s="19"/>
      <c r="H129" s="19"/>
      <c r="I129" s="9"/>
      <c r="J129" s="128"/>
      <c r="K129" s="128"/>
    </row>
    <row r="130" spans="1:11" ht="11.4">
      <c r="A130" s="49"/>
      <c r="B130" s="49"/>
      <c r="C130" s="49"/>
      <c r="D130" s="49"/>
      <c r="E130" s="50"/>
      <c r="F130" s="51"/>
      <c r="G130" s="52"/>
      <c r="H130" s="52"/>
      <c r="I130" s="51"/>
      <c r="J130" s="129"/>
      <c r="K130" s="129"/>
    </row>
    <row r="131" spans="1:11" ht="13.2">
      <c r="A131" s="47"/>
      <c r="B131" s="47"/>
      <c r="C131" s="47"/>
      <c r="D131" s="47"/>
      <c r="E131" s="48"/>
      <c r="F131" s="19"/>
      <c r="G131" s="19"/>
      <c r="H131" s="19"/>
      <c r="I131" s="9"/>
      <c r="J131" s="128"/>
      <c r="K131" s="128"/>
    </row>
    <row r="132" spans="1:11" ht="13.2">
      <c r="A132" s="47"/>
      <c r="B132" s="47"/>
      <c r="C132" s="47"/>
      <c r="D132" s="47"/>
      <c r="E132" s="48"/>
      <c r="F132" s="9"/>
      <c r="G132" s="19"/>
      <c r="H132" s="19"/>
      <c r="I132" s="9"/>
      <c r="J132" s="128"/>
      <c r="K132" s="128"/>
    </row>
    <row r="133" spans="1:11">
      <c r="A133" s="46"/>
      <c r="B133" s="46"/>
      <c r="C133" s="46"/>
      <c r="D133" s="46"/>
      <c r="E133" s="44"/>
    </row>
    <row r="134" spans="1:11">
      <c r="A134" s="46"/>
      <c r="B134" s="46"/>
      <c r="C134" s="46"/>
      <c r="D134" s="46"/>
      <c r="E134" s="44"/>
    </row>
    <row r="135" spans="1:11">
      <c r="A135" s="46"/>
      <c r="B135" s="46"/>
      <c r="C135" s="46"/>
      <c r="D135" s="46"/>
      <c r="E135" s="44"/>
    </row>
    <row r="136" spans="1:11">
      <c r="A136" s="46"/>
      <c r="B136" s="46"/>
      <c r="C136" s="46"/>
      <c r="D136" s="46"/>
      <c r="E136" s="44"/>
    </row>
    <row r="137" spans="1:11">
      <c r="A137" s="46"/>
      <c r="B137" s="46"/>
      <c r="C137" s="46"/>
      <c r="D137" s="46"/>
      <c r="E137" s="44"/>
    </row>
  </sheetData>
  <mergeCells count="8">
    <mergeCell ref="A2:K2"/>
    <mergeCell ref="A4:K4"/>
    <mergeCell ref="A6:K6"/>
    <mergeCell ref="A50:E50"/>
    <mergeCell ref="A51:E51"/>
    <mergeCell ref="E7:K7"/>
    <mergeCell ref="A8:E8"/>
    <mergeCell ref="A9:E9"/>
  </mergeCells>
  <printOptions headings="1"/>
  <pageMargins left="0.74803149606299213" right="0.74803149606299213" top="0.98425196850393704" bottom="0.98425196850393704" header="0.51181102362204722" footer="0.51181102362204722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42"/>
  <sheetViews>
    <sheetView zoomScale="87" zoomScaleNormal="87" workbookViewId="0">
      <selection activeCell="A42" sqref="A42"/>
    </sheetView>
  </sheetViews>
  <sheetFormatPr defaultColWidth="9.109375" defaultRowHeight="12.6"/>
  <cols>
    <col min="1" max="1" width="38.44140625" style="39" customWidth="1"/>
    <col min="2" max="5" width="18" style="1" customWidth="1"/>
    <col min="6" max="7" width="11.88671875" style="1" customWidth="1"/>
    <col min="8" max="16384" width="9.109375" style="1"/>
  </cols>
  <sheetData>
    <row r="1" spans="1:7" s="3" customFormat="1">
      <c r="A1" s="39"/>
    </row>
    <row r="2" spans="1:7" s="3" customFormat="1">
      <c r="A2" s="39"/>
    </row>
    <row r="3" spans="1:7" s="3" customFormat="1">
      <c r="A3" s="39"/>
    </row>
    <row r="4" spans="1:7" s="3" customFormat="1" ht="15.6">
      <c r="A4" s="196" t="s">
        <v>146</v>
      </c>
      <c r="B4" s="196"/>
      <c r="C4" s="196"/>
      <c r="D4" s="196"/>
      <c r="E4" s="196"/>
      <c r="F4" s="196"/>
      <c r="G4" s="196"/>
    </row>
    <row r="5" spans="1:7" ht="22.5" customHeight="1">
      <c r="A5" s="194"/>
      <c r="B5" s="195"/>
      <c r="C5" s="195"/>
      <c r="D5" s="195"/>
      <c r="E5" s="195"/>
      <c r="F5" s="195"/>
      <c r="G5" s="195"/>
    </row>
    <row r="6" spans="1:7" ht="56.25" customHeight="1">
      <c r="A6" s="40" t="s">
        <v>30</v>
      </c>
      <c r="B6" s="20" t="s">
        <v>238</v>
      </c>
      <c r="C6" s="20" t="s">
        <v>166</v>
      </c>
      <c r="D6" s="20" t="s">
        <v>143</v>
      </c>
      <c r="E6" s="20" t="s">
        <v>246</v>
      </c>
      <c r="F6" s="20" t="s">
        <v>167</v>
      </c>
      <c r="G6" s="20" t="s">
        <v>142</v>
      </c>
    </row>
    <row r="7" spans="1:7" s="3" customFormat="1" ht="12" customHeight="1">
      <c r="A7" s="22">
        <v>1</v>
      </c>
      <c r="B7" s="20">
        <v>2</v>
      </c>
      <c r="C7" s="20">
        <v>3</v>
      </c>
      <c r="D7" s="20">
        <v>4</v>
      </c>
      <c r="E7" s="20">
        <v>5</v>
      </c>
      <c r="F7" s="20" t="s">
        <v>31</v>
      </c>
      <c r="G7" s="20" t="s">
        <v>32</v>
      </c>
    </row>
    <row r="8" spans="1:7" s="43" customFormat="1" ht="13.2">
      <c r="A8" s="62" t="s">
        <v>156</v>
      </c>
      <c r="B8" s="63">
        <f>B9+B11+B13+B16+B19+B21</f>
        <v>27783878.310000002</v>
      </c>
      <c r="C8" s="63">
        <f t="shared" ref="C8:E8" si="0">C9+C11+C13+C16+C19+C21</f>
        <v>48957113</v>
      </c>
      <c r="D8" s="63">
        <f t="shared" si="0"/>
        <v>48957113</v>
      </c>
      <c r="E8" s="63">
        <f t="shared" si="0"/>
        <v>31313044.989999998</v>
      </c>
      <c r="F8" s="38">
        <f>E8/B8*100</f>
        <v>112.70221039922197</v>
      </c>
      <c r="G8" s="38">
        <f>E8/D8*100</f>
        <v>63.960154247657528</v>
      </c>
    </row>
    <row r="9" spans="1:7" s="41" customFormat="1" ht="13.2">
      <c r="A9" s="64" t="s">
        <v>157</v>
      </c>
      <c r="B9" s="65">
        <f>B10</f>
        <v>557723</v>
      </c>
      <c r="C9" s="65">
        <f>C10</f>
        <v>1331875</v>
      </c>
      <c r="D9" s="65">
        <f t="shared" ref="D9:E9" si="1">D10</f>
        <v>1331875</v>
      </c>
      <c r="E9" s="65">
        <f t="shared" si="1"/>
        <v>169895.61</v>
      </c>
      <c r="F9" s="38">
        <f t="shared" ref="F9:F10" si="2">E9/B9*100</f>
        <v>30.462363933350424</v>
      </c>
      <c r="G9" s="38">
        <f t="shared" ref="G9:G10" si="3">E9/D9*100</f>
        <v>12.756122759267949</v>
      </c>
    </row>
    <row r="10" spans="1:7" ht="13.2">
      <c r="A10" s="66" t="s">
        <v>147</v>
      </c>
      <c r="B10" s="67">
        <v>557723</v>
      </c>
      <c r="C10" s="67">
        <v>1331875</v>
      </c>
      <c r="D10" s="67">
        <v>1331875</v>
      </c>
      <c r="E10" s="67">
        <v>169895.61</v>
      </c>
      <c r="F10" s="150">
        <f t="shared" si="2"/>
        <v>30.462363933350424</v>
      </c>
      <c r="G10" s="150">
        <f t="shared" si="3"/>
        <v>12.756122759267949</v>
      </c>
    </row>
    <row r="11" spans="1:7" s="41" customFormat="1" ht="13.2">
      <c r="A11" s="68" t="s">
        <v>158</v>
      </c>
      <c r="B11" s="65">
        <f>B12</f>
        <v>5713184.2599999998</v>
      </c>
      <c r="C11" s="65">
        <f t="shared" ref="C11:E11" si="4">C12</f>
        <v>5815778</v>
      </c>
      <c r="D11" s="65">
        <f t="shared" si="4"/>
        <v>5815778</v>
      </c>
      <c r="E11" s="65">
        <f t="shared" si="4"/>
        <v>3327826.56</v>
      </c>
      <c r="F11" s="38">
        <f>E11/B11*100</f>
        <v>58.248192401202203</v>
      </c>
      <c r="G11" s="38">
        <f t="shared" ref="G11:G38" si="5">E11/D11*100</f>
        <v>57.220660073338422</v>
      </c>
    </row>
    <row r="12" spans="1:7" ht="13.2">
      <c r="A12" s="66" t="s">
        <v>148</v>
      </c>
      <c r="B12" s="67">
        <v>5713184.2599999998</v>
      </c>
      <c r="C12" s="67">
        <v>5815778</v>
      </c>
      <c r="D12" s="67">
        <v>5815778</v>
      </c>
      <c r="E12" s="67">
        <v>3327826.56</v>
      </c>
      <c r="F12" s="150">
        <f t="shared" ref="F12:F38" si="6">E12/B12*100</f>
        <v>58.248192401202203</v>
      </c>
      <c r="G12" s="150">
        <f t="shared" si="5"/>
        <v>57.220660073338422</v>
      </c>
    </row>
    <row r="13" spans="1:7" s="41" customFormat="1" ht="13.2">
      <c r="A13" s="68" t="s">
        <v>159</v>
      </c>
      <c r="B13" s="65">
        <f>B14+B15</f>
        <v>20846943.690000001</v>
      </c>
      <c r="C13" s="65">
        <f t="shared" ref="C13:E13" si="7">C14+C15</f>
        <v>23943968</v>
      </c>
      <c r="D13" s="65">
        <f t="shared" si="7"/>
        <v>23943968</v>
      </c>
      <c r="E13" s="65">
        <f t="shared" si="7"/>
        <v>18715629.079999998</v>
      </c>
      <c r="F13" s="38">
        <f t="shared" ref="F13:F19" si="8">E13/B13*100</f>
        <v>89.776368940726954</v>
      </c>
      <c r="G13" s="38">
        <f t="shared" si="5"/>
        <v>78.164275361544071</v>
      </c>
    </row>
    <row r="14" spans="1:7" ht="13.2">
      <c r="A14" s="66" t="s">
        <v>149</v>
      </c>
      <c r="B14" s="67">
        <v>19563646.690000001</v>
      </c>
      <c r="C14" s="67">
        <v>23225336</v>
      </c>
      <c r="D14" s="67">
        <v>23225336</v>
      </c>
      <c r="E14" s="67">
        <v>17996997.079999998</v>
      </c>
      <c r="F14" s="150">
        <f t="shared" si="8"/>
        <v>91.992036889519184</v>
      </c>
      <c r="G14" s="150">
        <f t="shared" si="5"/>
        <v>77.48864033657037</v>
      </c>
    </row>
    <row r="15" spans="1:7" ht="13.2">
      <c r="A15" s="66" t="s">
        <v>150</v>
      </c>
      <c r="B15" s="67">
        <v>1283297</v>
      </c>
      <c r="C15" s="67">
        <v>718632</v>
      </c>
      <c r="D15" s="67">
        <v>718632</v>
      </c>
      <c r="E15" s="67">
        <v>718632</v>
      </c>
      <c r="F15" s="150">
        <f t="shared" si="8"/>
        <v>55.998884124251823</v>
      </c>
      <c r="G15" s="150">
        <f t="shared" si="5"/>
        <v>100</v>
      </c>
    </row>
    <row r="16" spans="1:7" s="41" customFormat="1" ht="13.2">
      <c r="A16" s="68" t="s">
        <v>160</v>
      </c>
      <c r="B16" s="65">
        <f>B17+B18</f>
        <v>612975.33000000007</v>
      </c>
      <c r="C16" s="65">
        <f t="shared" ref="C16:E16" si="9">C17+C18</f>
        <v>17785792</v>
      </c>
      <c r="D16" s="65">
        <f t="shared" si="9"/>
        <v>17785792</v>
      </c>
      <c r="E16" s="65">
        <f t="shared" si="9"/>
        <v>9075841.0499999989</v>
      </c>
      <c r="F16" s="38">
        <f t="shared" si="8"/>
        <v>1480.6209329827348</v>
      </c>
      <c r="G16" s="38">
        <f t="shared" si="5"/>
        <v>51.028602212372654</v>
      </c>
    </row>
    <row r="17" spans="1:7" ht="13.2">
      <c r="A17" s="66" t="s">
        <v>251</v>
      </c>
      <c r="B17" s="67">
        <v>253999.74</v>
      </c>
      <c r="C17" s="67">
        <v>17282792</v>
      </c>
      <c r="D17" s="67">
        <v>17282792</v>
      </c>
      <c r="E17" s="67">
        <v>8708908.5999999996</v>
      </c>
      <c r="F17" s="150">
        <f t="shared" si="8"/>
        <v>3428.7076829291245</v>
      </c>
      <c r="G17" s="150">
        <f t="shared" si="5"/>
        <v>50.39063480021052</v>
      </c>
    </row>
    <row r="18" spans="1:7" ht="13.2">
      <c r="A18" s="66" t="s">
        <v>151</v>
      </c>
      <c r="B18" s="67">
        <v>358975.59</v>
      </c>
      <c r="C18" s="67">
        <v>503000</v>
      </c>
      <c r="D18" s="67">
        <v>503000</v>
      </c>
      <c r="E18" s="67">
        <v>366932.45</v>
      </c>
      <c r="F18" s="150">
        <f t="shared" si="8"/>
        <v>102.21654625597245</v>
      </c>
      <c r="G18" s="150">
        <f t="shared" si="5"/>
        <v>72.948797216699802</v>
      </c>
    </row>
    <row r="19" spans="1:7" s="41" customFormat="1" ht="13.2">
      <c r="A19" s="68" t="s">
        <v>161</v>
      </c>
      <c r="B19" s="65">
        <f>B20</f>
        <v>44053.59</v>
      </c>
      <c r="C19" s="65">
        <f t="shared" ref="C19:E19" si="10">C20</f>
        <v>60000</v>
      </c>
      <c r="D19" s="65">
        <f t="shared" si="10"/>
        <v>60000</v>
      </c>
      <c r="E19" s="65">
        <f t="shared" si="10"/>
        <v>21580.05</v>
      </c>
      <c r="F19" s="38">
        <f t="shared" si="8"/>
        <v>48.985905575459348</v>
      </c>
      <c r="G19" s="38">
        <f t="shared" si="5"/>
        <v>35.966749999999998</v>
      </c>
    </row>
    <row r="20" spans="1:7" ht="13.2">
      <c r="A20" s="66" t="s">
        <v>152</v>
      </c>
      <c r="B20" s="67">
        <v>44053.59</v>
      </c>
      <c r="C20" s="67">
        <v>60000</v>
      </c>
      <c r="D20" s="67">
        <v>60000</v>
      </c>
      <c r="E20" s="67">
        <v>21580.05</v>
      </c>
      <c r="F20" s="150">
        <f t="shared" si="6"/>
        <v>48.985905575459348</v>
      </c>
      <c r="G20" s="150">
        <f t="shared" si="5"/>
        <v>35.966749999999998</v>
      </c>
    </row>
    <row r="21" spans="1:7" s="41" customFormat="1" ht="26.4">
      <c r="A21" s="68" t="s">
        <v>162</v>
      </c>
      <c r="B21" s="65">
        <f>B22</f>
        <v>8998.44</v>
      </c>
      <c r="C21" s="65">
        <f t="shared" ref="C21:E21" si="11">C22</f>
        <v>19700</v>
      </c>
      <c r="D21" s="65">
        <f t="shared" si="11"/>
        <v>19700</v>
      </c>
      <c r="E21" s="65">
        <f t="shared" si="11"/>
        <v>2272.64</v>
      </c>
      <c r="F21" s="38">
        <f t="shared" si="6"/>
        <v>25.255933250652333</v>
      </c>
      <c r="G21" s="38">
        <f t="shared" si="5"/>
        <v>11.536243654822334</v>
      </c>
    </row>
    <row r="22" spans="1:7" ht="13.2">
      <c r="A22" s="66" t="s">
        <v>153</v>
      </c>
      <c r="B22" s="67">
        <v>8998.44</v>
      </c>
      <c r="C22" s="67">
        <v>19700</v>
      </c>
      <c r="D22" s="67">
        <v>19700</v>
      </c>
      <c r="E22" s="67">
        <v>2272.64</v>
      </c>
      <c r="F22" s="150">
        <f t="shared" si="6"/>
        <v>25.255933250652333</v>
      </c>
      <c r="G22" s="150">
        <f t="shared" si="5"/>
        <v>11.536243654822334</v>
      </c>
    </row>
    <row r="23" spans="1:7" s="3" customFormat="1" ht="13.2">
      <c r="A23" s="69"/>
      <c r="B23" s="65"/>
      <c r="C23" s="65"/>
      <c r="D23" s="65"/>
      <c r="E23" s="65"/>
      <c r="F23" s="150"/>
      <c r="G23" s="150"/>
    </row>
    <row r="24" spans="1:7" s="41" customFormat="1" ht="13.2">
      <c r="A24" s="69" t="s">
        <v>155</v>
      </c>
      <c r="B24" s="34">
        <f>B25+B27+B29+B32+B35+B37+B39</f>
        <v>27154933.739999998</v>
      </c>
      <c r="C24" s="34">
        <f t="shared" ref="C24:D24" si="12">C25+C27+C29+C32+C35+C37+C39</f>
        <v>51975264</v>
      </c>
      <c r="D24" s="34">
        <f t="shared" si="12"/>
        <v>51975264</v>
      </c>
      <c r="E24" s="34">
        <f>E25+E27+E29+E32+E35+E37+E39</f>
        <v>37419629.140000001</v>
      </c>
      <c r="F24" s="38">
        <f>E24/B24*100</f>
        <v>137.8004803778247</v>
      </c>
      <c r="G24" s="38">
        <f t="shared" si="5"/>
        <v>71.995072771539938</v>
      </c>
    </row>
    <row r="25" spans="1:7" s="41" customFormat="1" ht="13.2">
      <c r="A25" s="70" t="s">
        <v>163</v>
      </c>
      <c r="B25" s="34">
        <f>B26</f>
        <v>557723</v>
      </c>
      <c r="C25" s="34">
        <f t="shared" ref="C25:E25" si="13">C26</f>
        <v>1331875</v>
      </c>
      <c r="D25" s="34">
        <f t="shared" si="13"/>
        <v>1331875</v>
      </c>
      <c r="E25" s="34">
        <f t="shared" si="13"/>
        <v>169895.61</v>
      </c>
      <c r="F25" s="38">
        <f t="shared" ref="F25:F26" si="14">E25/B25*100</f>
        <v>30.462363933350424</v>
      </c>
      <c r="G25" s="38">
        <f t="shared" si="5"/>
        <v>12.756122759267949</v>
      </c>
    </row>
    <row r="26" spans="1:7" ht="13.2">
      <c r="A26" s="66" t="s">
        <v>147</v>
      </c>
      <c r="B26" s="30">
        <v>557723</v>
      </c>
      <c r="C26" s="30">
        <v>1331875</v>
      </c>
      <c r="D26" s="30">
        <v>1331875</v>
      </c>
      <c r="E26" s="30">
        <v>169895.61</v>
      </c>
      <c r="F26" s="150">
        <f t="shared" si="14"/>
        <v>30.462363933350424</v>
      </c>
      <c r="G26" s="150">
        <f t="shared" si="5"/>
        <v>12.756122759267949</v>
      </c>
    </row>
    <row r="27" spans="1:7" s="41" customFormat="1" ht="13.2">
      <c r="A27" s="70" t="s">
        <v>158</v>
      </c>
      <c r="B27" s="34">
        <f>B28</f>
        <v>5291154.8</v>
      </c>
      <c r="C27" s="34">
        <f t="shared" ref="C27:E27" si="15">C28</f>
        <v>5437112</v>
      </c>
      <c r="D27" s="34">
        <f t="shared" si="15"/>
        <v>5437112</v>
      </c>
      <c r="E27" s="34">
        <f t="shared" si="15"/>
        <v>3327826.56</v>
      </c>
      <c r="F27" s="38">
        <f t="shared" si="6"/>
        <v>62.894144771572371</v>
      </c>
      <c r="G27" s="38">
        <f t="shared" si="5"/>
        <v>61.205775419009214</v>
      </c>
    </row>
    <row r="28" spans="1:7" ht="13.2">
      <c r="A28" s="66" t="s">
        <v>148</v>
      </c>
      <c r="B28" s="30">
        <v>5291154.8</v>
      </c>
      <c r="C28" s="30">
        <v>5437112</v>
      </c>
      <c r="D28" s="30">
        <v>5437112</v>
      </c>
      <c r="E28" s="30">
        <v>3327826.56</v>
      </c>
      <c r="F28" s="150">
        <f t="shared" si="6"/>
        <v>62.894144771572371</v>
      </c>
      <c r="G28" s="150">
        <f t="shared" si="5"/>
        <v>61.205775419009214</v>
      </c>
    </row>
    <row r="29" spans="1:7" s="41" customFormat="1" ht="13.2">
      <c r="A29" s="70" t="s">
        <v>159</v>
      </c>
      <c r="B29" s="34">
        <f>B30+B31</f>
        <v>20658312.009999998</v>
      </c>
      <c r="C29" s="34">
        <f t="shared" ref="C29:E29" si="16">C30+C31</f>
        <v>22340785</v>
      </c>
      <c r="D29" s="34">
        <f t="shared" si="16"/>
        <v>22340785</v>
      </c>
      <c r="E29" s="34">
        <f t="shared" si="16"/>
        <v>20503723.140000001</v>
      </c>
      <c r="F29" s="38">
        <f t="shared" si="6"/>
        <v>99.251686827436984</v>
      </c>
      <c r="G29" s="38">
        <f t="shared" si="5"/>
        <v>91.777093508576357</v>
      </c>
    </row>
    <row r="30" spans="1:7" ht="13.2">
      <c r="A30" s="71" t="s">
        <v>165</v>
      </c>
      <c r="B30" s="30">
        <v>19858516.039999999</v>
      </c>
      <c r="C30" s="30">
        <v>22106444</v>
      </c>
      <c r="D30" s="30">
        <v>22106444</v>
      </c>
      <c r="E30" s="30">
        <v>20269382.109999999</v>
      </c>
      <c r="F30" s="150">
        <f t="shared" si="6"/>
        <v>102.06896662959312</v>
      </c>
      <c r="G30" s="150">
        <f t="shared" si="5"/>
        <v>91.689925842437617</v>
      </c>
    </row>
    <row r="31" spans="1:7" ht="13.2">
      <c r="A31" s="66" t="s">
        <v>150</v>
      </c>
      <c r="B31" s="30">
        <v>799795.97</v>
      </c>
      <c r="C31" s="30">
        <v>234341</v>
      </c>
      <c r="D31" s="30">
        <v>234341</v>
      </c>
      <c r="E31" s="30">
        <v>234341.03</v>
      </c>
      <c r="F31" s="150">
        <f t="shared" si="6"/>
        <v>29.300101374604324</v>
      </c>
      <c r="G31" s="150">
        <f t="shared" si="5"/>
        <v>100.00001280185712</v>
      </c>
    </row>
    <row r="32" spans="1:7" s="41" customFormat="1" ht="13.2">
      <c r="A32" s="70" t="s">
        <v>160</v>
      </c>
      <c r="B32" s="34">
        <f>B33+B34</f>
        <v>594691.9</v>
      </c>
      <c r="C32" s="34">
        <f t="shared" ref="C32:E32" si="17">C33+C34</f>
        <v>17785792</v>
      </c>
      <c r="D32" s="34">
        <f t="shared" si="17"/>
        <v>17785792</v>
      </c>
      <c r="E32" s="34">
        <f t="shared" si="17"/>
        <v>13394331.139999999</v>
      </c>
      <c r="F32" s="38">
        <f t="shared" si="6"/>
        <v>2252.31437320737</v>
      </c>
      <c r="G32" s="38">
        <f t="shared" si="5"/>
        <v>75.309163291688094</v>
      </c>
    </row>
    <row r="33" spans="1:7" ht="13.2">
      <c r="A33" s="66" t="s">
        <v>251</v>
      </c>
      <c r="B33" s="30">
        <v>249235.06</v>
      </c>
      <c r="C33" s="30">
        <v>17282792</v>
      </c>
      <c r="D33" s="30">
        <v>17282792</v>
      </c>
      <c r="E33" s="30">
        <v>13002253.119999999</v>
      </c>
      <c r="F33" s="150">
        <f t="shared" si="6"/>
        <v>5216.8635985643423</v>
      </c>
      <c r="G33" s="150">
        <f t="shared" si="5"/>
        <v>75.232364770692143</v>
      </c>
    </row>
    <row r="34" spans="1:7" ht="13.2">
      <c r="A34" s="66" t="s">
        <v>151</v>
      </c>
      <c r="B34" s="30">
        <v>345456.84</v>
      </c>
      <c r="C34" s="30">
        <v>503000</v>
      </c>
      <c r="D34" s="30">
        <v>503000</v>
      </c>
      <c r="E34" s="30">
        <v>392078.02</v>
      </c>
      <c r="F34" s="150">
        <f t="shared" si="6"/>
        <v>113.49551509821023</v>
      </c>
      <c r="G34" s="150">
        <f t="shared" si="5"/>
        <v>77.94791650099404</v>
      </c>
    </row>
    <row r="35" spans="1:7" s="41" customFormat="1" ht="13.2">
      <c r="A35" s="70" t="s">
        <v>161</v>
      </c>
      <c r="B35" s="34">
        <f>B36</f>
        <v>44053.59</v>
      </c>
      <c r="C35" s="34">
        <f t="shared" ref="C35:E35" si="18">C36</f>
        <v>60000</v>
      </c>
      <c r="D35" s="34">
        <f t="shared" si="18"/>
        <v>60000</v>
      </c>
      <c r="E35" s="34">
        <f t="shared" si="18"/>
        <v>21580.05</v>
      </c>
      <c r="F35" s="38">
        <f t="shared" si="6"/>
        <v>48.985905575459348</v>
      </c>
      <c r="G35" s="38">
        <f t="shared" si="5"/>
        <v>35.966749999999998</v>
      </c>
    </row>
    <row r="36" spans="1:7" ht="13.2">
      <c r="A36" s="66" t="s">
        <v>152</v>
      </c>
      <c r="B36" s="30">
        <v>44053.59</v>
      </c>
      <c r="C36" s="30">
        <v>60000</v>
      </c>
      <c r="D36" s="30">
        <v>60000</v>
      </c>
      <c r="E36" s="30">
        <v>21580.05</v>
      </c>
      <c r="F36" s="150">
        <f t="shared" si="6"/>
        <v>48.985905575459348</v>
      </c>
      <c r="G36" s="150">
        <f t="shared" si="5"/>
        <v>35.966749999999998</v>
      </c>
    </row>
    <row r="37" spans="1:7" s="41" customFormat="1" ht="26.4">
      <c r="A37" s="68" t="s">
        <v>162</v>
      </c>
      <c r="B37" s="34">
        <f>B38</f>
        <v>8998.44</v>
      </c>
      <c r="C37" s="34">
        <f t="shared" ref="C37:E37" si="19">C38</f>
        <v>19700</v>
      </c>
      <c r="D37" s="34">
        <f t="shared" si="19"/>
        <v>19700</v>
      </c>
      <c r="E37" s="34">
        <f t="shared" si="19"/>
        <v>2272.64</v>
      </c>
      <c r="F37" s="38">
        <f t="shared" si="6"/>
        <v>25.255933250652333</v>
      </c>
      <c r="G37" s="38">
        <f t="shared" si="5"/>
        <v>11.536243654822334</v>
      </c>
    </row>
    <row r="38" spans="1:7" ht="13.2">
      <c r="A38" s="66" t="s">
        <v>153</v>
      </c>
      <c r="B38" s="30">
        <v>8998.44</v>
      </c>
      <c r="C38" s="30">
        <v>19700</v>
      </c>
      <c r="D38" s="30">
        <v>19700</v>
      </c>
      <c r="E38" s="30">
        <v>2272.64</v>
      </c>
      <c r="F38" s="150">
        <f t="shared" si="6"/>
        <v>25.255933250652333</v>
      </c>
      <c r="G38" s="150">
        <f t="shared" si="5"/>
        <v>11.536243654822334</v>
      </c>
    </row>
    <row r="39" spans="1:7" s="144" customFormat="1" ht="13.2">
      <c r="A39" s="70" t="s">
        <v>164</v>
      </c>
      <c r="B39" s="65">
        <f>B40</f>
        <v>0</v>
      </c>
      <c r="C39" s="65">
        <f t="shared" ref="C39:E39" si="20">C40</f>
        <v>5000000</v>
      </c>
      <c r="D39" s="65">
        <f t="shared" si="20"/>
        <v>5000000</v>
      </c>
      <c r="E39" s="65">
        <f t="shared" si="20"/>
        <v>0</v>
      </c>
      <c r="F39" s="38">
        <v>0</v>
      </c>
      <c r="G39" s="38">
        <v>0</v>
      </c>
    </row>
    <row r="40" spans="1:7" s="145" customFormat="1" ht="26.25" customHeight="1">
      <c r="A40" s="66" t="s">
        <v>154</v>
      </c>
      <c r="B40" s="67">
        <v>0</v>
      </c>
      <c r="C40" s="67">
        <v>5000000</v>
      </c>
      <c r="D40" s="67">
        <v>5000000</v>
      </c>
      <c r="E40" s="67">
        <v>0</v>
      </c>
      <c r="F40" s="150">
        <v>0</v>
      </c>
      <c r="G40" s="150">
        <v>0</v>
      </c>
    </row>
    <row r="42" spans="1:7">
      <c r="B42" s="2"/>
      <c r="E42" s="2"/>
    </row>
  </sheetData>
  <mergeCells count="2">
    <mergeCell ref="A5:G5"/>
    <mergeCell ref="A4:G4"/>
  </mergeCells>
  <pageMargins left="0.75" right="0.75" top="1" bottom="1" header="0.5" footer="0.5"/>
  <pageSetup paperSize="9" scale="6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3"/>
  <sheetViews>
    <sheetView zoomScaleNormal="100" workbookViewId="0">
      <selection activeCell="H10" sqref="H10"/>
    </sheetView>
  </sheetViews>
  <sheetFormatPr defaultColWidth="9.109375" defaultRowHeight="11.4"/>
  <cols>
    <col min="1" max="1" width="36.5546875" style="1" bestFit="1" customWidth="1"/>
    <col min="2" max="5" width="13.88671875" style="1" customWidth="1"/>
    <col min="6" max="6" width="12.88671875" style="1" bestFit="1" customWidth="1"/>
    <col min="7" max="7" width="9.33203125" style="1" customWidth="1"/>
    <col min="8" max="8" width="15.5546875" style="1" bestFit="1" customWidth="1"/>
    <col min="9" max="16384" width="9.109375" style="1"/>
  </cols>
  <sheetData>
    <row r="1" spans="1:8" s="3" customFormat="1"/>
    <row r="2" spans="1:8" s="3" customFormat="1"/>
    <row r="3" spans="1:8" ht="22.5" customHeight="1">
      <c r="A3" s="197" t="s">
        <v>168</v>
      </c>
      <c r="B3" s="189"/>
      <c r="C3" s="189"/>
      <c r="D3" s="189"/>
      <c r="E3" s="189"/>
      <c r="F3" s="189"/>
      <c r="G3" s="189"/>
    </row>
    <row r="4" spans="1:8" s="4" customFormat="1" ht="53.25" customHeight="1">
      <c r="A4" s="20" t="s">
        <v>0</v>
      </c>
      <c r="B4" s="20" t="s">
        <v>239</v>
      </c>
      <c r="C4" s="20" t="s">
        <v>166</v>
      </c>
      <c r="D4" s="20" t="s">
        <v>143</v>
      </c>
      <c r="E4" s="20" t="s">
        <v>247</v>
      </c>
      <c r="F4" s="20" t="s">
        <v>142</v>
      </c>
      <c r="G4" s="20" t="s">
        <v>142</v>
      </c>
    </row>
    <row r="5" spans="1:8" s="4" customFormat="1" ht="11.25" customHeight="1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0" t="s">
        <v>31</v>
      </c>
      <c r="G5" s="20" t="s">
        <v>32</v>
      </c>
    </row>
    <row r="6" spans="1:8" ht="13.2">
      <c r="A6" s="62" t="s">
        <v>155</v>
      </c>
      <c r="B6" s="114">
        <f>B7</f>
        <v>27154933.739999998</v>
      </c>
      <c r="C6" s="114">
        <f>C7</f>
        <v>51975264</v>
      </c>
      <c r="D6" s="114">
        <f>D7</f>
        <v>51975264</v>
      </c>
      <c r="E6" s="114">
        <f>E7</f>
        <v>37419629.140000001</v>
      </c>
      <c r="F6" s="6">
        <f>E6/B6*100</f>
        <v>137.8004803778247</v>
      </c>
      <c r="G6" s="113">
        <f>E6/D6*100</f>
        <v>71.995072771539938</v>
      </c>
      <c r="H6" s="2"/>
    </row>
    <row r="7" spans="1:8" ht="13.2">
      <c r="A7" s="74" t="s">
        <v>169</v>
      </c>
      <c r="B7" s="115">
        <f>SUM(B8:B10)</f>
        <v>27154933.739999998</v>
      </c>
      <c r="C7" s="115">
        <f t="shared" ref="C7:E7" si="0">SUM(C8:C10)</f>
        <v>51975264</v>
      </c>
      <c r="D7" s="115">
        <f t="shared" si="0"/>
        <v>51975264</v>
      </c>
      <c r="E7" s="115">
        <f t="shared" si="0"/>
        <v>37419629.140000001</v>
      </c>
      <c r="F7" s="6">
        <f>E7/B7*100</f>
        <v>137.8004803778247</v>
      </c>
      <c r="G7" s="113">
        <f t="shared" ref="G7" si="1">E7/D7*100</f>
        <v>71.995072771539938</v>
      </c>
    </row>
    <row r="8" spans="1:8" ht="13.2">
      <c r="A8" s="75" t="s">
        <v>10</v>
      </c>
      <c r="B8" s="116">
        <v>25070276.289999999</v>
      </c>
      <c r="C8" s="116">
        <v>26161550</v>
      </c>
      <c r="D8" s="116">
        <v>26161550</v>
      </c>
      <c r="E8" s="116">
        <v>22899936.16</v>
      </c>
      <c r="F8" s="146">
        <f>E8/B8*100</f>
        <v>91.342974824470915</v>
      </c>
      <c r="G8" s="147">
        <f>E8/D8*100</f>
        <v>87.53279587792008</v>
      </c>
    </row>
    <row r="9" spans="1:8" ht="13.2">
      <c r="A9" s="76" t="s">
        <v>11</v>
      </c>
      <c r="B9" s="116">
        <v>158302.21</v>
      </c>
      <c r="C9" s="116">
        <v>23896114</v>
      </c>
      <c r="D9" s="116">
        <v>23896114</v>
      </c>
      <c r="E9" s="116">
        <v>13455581.289999999</v>
      </c>
      <c r="F9" s="146">
        <f>E9/B9*100</f>
        <v>8499.9326857155047</v>
      </c>
      <c r="G9" s="147">
        <f>E9/D9*100</f>
        <v>56.308658763512753</v>
      </c>
    </row>
    <row r="10" spans="1:8" ht="26.4">
      <c r="A10" s="77" t="s">
        <v>12</v>
      </c>
      <c r="B10" s="30">
        <v>1926355.24</v>
      </c>
      <c r="C10" s="30">
        <v>1917600</v>
      </c>
      <c r="D10" s="30">
        <v>1917600</v>
      </c>
      <c r="E10" s="30">
        <v>1064111.69</v>
      </c>
      <c r="F10" s="146">
        <f>E10/B10*100</f>
        <v>55.239639496607076</v>
      </c>
      <c r="G10" s="147">
        <f>E10/D10*100</f>
        <v>55.49184866499791</v>
      </c>
    </row>
    <row r="11" spans="1:8" ht="12">
      <c r="A11" s="73"/>
      <c r="B11" s="73"/>
      <c r="C11" s="73"/>
      <c r="D11" s="73"/>
      <c r="E11" s="73"/>
      <c r="F11" s="73"/>
      <c r="G11" s="73"/>
    </row>
    <row r="12" spans="1:8" ht="12">
      <c r="A12" s="73"/>
      <c r="B12" s="73"/>
      <c r="C12" s="73"/>
      <c r="D12" s="73"/>
      <c r="E12" s="73"/>
      <c r="F12" s="73"/>
      <c r="G12" s="73"/>
    </row>
    <row r="13" spans="1:8" ht="12">
      <c r="A13" s="73"/>
      <c r="B13" s="73"/>
      <c r="C13" s="73"/>
      <c r="D13" s="73"/>
      <c r="E13" s="73"/>
      <c r="F13" s="73"/>
      <c r="G13" s="73"/>
    </row>
  </sheetData>
  <mergeCells count="1">
    <mergeCell ref="A3:G3"/>
  </mergeCells>
  <pageMargins left="0.75" right="0.75" top="1" bottom="1" header="0.5" footer="0.5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6"/>
  <sheetViews>
    <sheetView zoomScale="75" zoomScaleNormal="75" workbookViewId="0">
      <selection activeCell="S28" sqref="S28"/>
    </sheetView>
  </sheetViews>
  <sheetFormatPr defaultColWidth="9.109375" defaultRowHeight="11.4"/>
  <cols>
    <col min="1" max="1" width="5.88671875" style="3" customWidth="1"/>
    <col min="2" max="2" width="6.33203125" style="3" customWidth="1"/>
    <col min="3" max="3" width="7.33203125" style="3" customWidth="1"/>
    <col min="4" max="4" width="8.44140625" style="3" customWidth="1"/>
    <col min="5" max="5" width="36.5546875" style="1" bestFit="1" customWidth="1"/>
    <col min="6" max="9" width="16.6640625" style="1" customWidth="1"/>
    <col min="10" max="11" width="14.33203125" style="1" customWidth="1"/>
    <col min="12" max="16384" width="9.109375" style="1"/>
  </cols>
  <sheetData>
    <row r="1" spans="1:11" s="3" customFormat="1"/>
    <row r="2" spans="1:11" s="3" customFormat="1" ht="15.6">
      <c r="A2" s="198" t="s">
        <v>170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1" s="3" customFormat="1" ht="15.6">
      <c r="A3" s="198" t="s">
        <v>171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</row>
    <row r="4" spans="1:11" ht="22.5" customHeight="1">
      <c r="E4" s="192"/>
      <c r="F4" s="193"/>
      <c r="G4" s="193"/>
      <c r="H4" s="193"/>
      <c r="I4" s="193"/>
      <c r="J4" s="193"/>
      <c r="K4" s="193"/>
    </row>
    <row r="5" spans="1:11" ht="52.5" customHeight="1">
      <c r="A5" s="190" t="s">
        <v>0</v>
      </c>
      <c r="B5" s="190"/>
      <c r="C5" s="190"/>
      <c r="D5" s="190"/>
      <c r="E5" s="190"/>
      <c r="F5" s="20" t="s">
        <v>239</v>
      </c>
      <c r="G5" s="20" t="s">
        <v>166</v>
      </c>
      <c r="H5" s="20" t="s">
        <v>143</v>
      </c>
      <c r="I5" s="20" t="s">
        <v>246</v>
      </c>
      <c r="J5" s="20" t="s">
        <v>190</v>
      </c>
      <c r="K5" s="20" t="s">
        <v>142</v>
      </c>
    </row>
    <row r="6" spans="1:11" s="3" customFormat="1" ht="16.5" customHeight="1">
      <c r="A6" s="190">
        <v>1</v>
      </c>
      <c r="B6" s="190"/>
      <c r="C6" s="190"/>
      <c r="D6" s="190"/>
      <c r="E6" s="190"/>
      <c r="F6" s="20">
        <v>2</v>
      </c>
      <c r="G6" s="20">
        <v>3</v>
      </c>
      <c r="H6" s="20">
        <v>4</v>
      </c>
      <c r="I6" s="20">
        <v>5</v>
      </c>
      <c r="J6" s="20" t="s">
        <v>31</v>
      </c>
      <c r="K6" s="20" t="s">
        <v>32</v>
      </c>
    </row>
    <row r="7" spans="1:11" ht="35.25" customHeight="1">
      <c r="A7" s="81">
        <v>8</v>
      </c>
      <c r="B7" s="81"/>
      <c r="C7" s="81"/>
      <c r="D7" s="81"/>
      <c r="E7" s="82" t="s">
        <v>172</v>
      </c>
      <c r="F7" s="33">
        <f>F8</f>
        <v>498586.14</v>
      </c>
      <c r="G7" s="33">
        <f t="shared" ref="G7:I7" si="0">G8</f>
        <v>5000000</v>
      </c>
      <c r="H7" s="33">
        <f t="shared" si="0"/>
        <v>5000000</v>
      </c>
      <c r="I7" s="33">
        <f t="shared" si="0"/>
        <v>1007289.65</v>
      </c>
      <c r="J7" s="33">
        <f>I7/F7*100</f>
        <v>202.02921204347959</v>
      </c>
      <c r="K7" s="33">
        <f>I7/H7*100</f>
        <v>20.145793000000001</v>
      </c>
    </row>
    <row r="8" spans="1:11" ht="35.25" customHeight="1">
      <c r="A8" s="78"/>
      <c r="B8" s="78">
        <v>84</v>
      </c>
      <c r="C8" s="78"/>
      <c r="D8" s="78"/>
      <c r="E8" s="79" t="s">
        <v>173</v>
      </c>
      <c r="F8" s="29">
        <v>498586.14</v>
      </c>
      <c r="G8" s="29">
        <v>5000000</v>
      </c>
      <c r="H8" s="29">
        <v>5000000</v>
      </c>
      <c r="I8" s="29">
        <v>1007289.65</v>
      </c>
      <c r="J8" s="29">
        <f t="shared" ref="J8:J16" si="1">I8/F8*100</f>
        <v>202.02921204347959</v>
      </c>
      <c r="K8" s="29">
        <f t="shared" ref="K8:K12" si="2">I8/H8*100</f>
        <v>20.145793000000001</v>
      </c>
    </row>
    <row r="9" spans="1:11" s="180" customFormat="1" ht="39.6">
      <c r="A9" s="78"/>
      <c r="B9" s="78"/>
      <c r="C9" s="78">
        <v>844</v>
      </c>
      <c r="D9" s="78"/>
      <c r="E9" s="79" t="s">
        <v>255</v>
      </c>
      <c r="F9" s="29">
        <f>F10</f>
        <v>498586.14</v>
      </c>
      <c r="G9" s="29">
        <f t="shared" ref="G9:I9" si="3">G10</f>
        <v>5000000</v>
      </c>
      <c r="H9" s="29">
        <f t="shared" si="3"/>
        <v>5000000</v>
      </c>
      <c r="I9" s="29">
        <f t="shared" si="3"/>
        <v>1007289.65</v>
      </c>
      <c r="J9" s="29">
        <f t="shared" si="1"/>
        <v>202.02921204347959</v>
      </c>
      <c r="K9" s="29">
        <f t="shared" si="2"/>
        <v>20.145793000000001</v>
      </c>
    </row>
    <row r="10" spans="1:11" s="180" customFormat="1" ht="35.25" customHeight="1">
      <c r="A10" s="78"/>
      <c r="B10" s="78"/>
      <c r="C10" s="78"/>
      <c r="D10" s="78">
        <v>8443</v>
      </c>
      <c r="E10" s="79" t="s">
        <v>256</v>
      </c>
      <c r="F10" s="29">
        <v>498586.14</v>
      </c>
      <c r="G10" s="29">
        <v>5000000</v>
      </c>
      <c r="H10" s="29">
        <v>5000000</v>
      </c>
      <c r="I10" s="29">
        <v>1007289.65</v>
      </c>
      <c r="J10" s="29">
        <v>202.03</v>
      </c>
      <c r="K10" s="29">
        <v>20.149999999999999</v>
      </c>
    </row>
    <row r="11" spans="1:11" ht="35.25" customHeight="1">
      <c r="A11" s="81">
        <v>5</v>
      </c>
      <c r="B11" s="81"/>
      <c r="C11" s="81"/>
      <c r="D11" s="81"/>
      <c r="E11" s="82" t="s">
        <v>174</v>
      </c>
      <c r="F11" s="33">
        <f>F12</f>
        <v>1831389.46</v>
      </c>
      <c r="G11" s="33">
        <f t="shared" ref="G11:I11" si="4">G12</f>
        <v>1981849</v>
      </c>
      <c r="H11" s="33">
        <f t="shared" si="4"/>
        <v>1981849</v>
      </c>
      <c r="I11" s="33">
        <f t="shared" si="4"/>
        <v>1370612.53</v>
      </c>
      <c r="J11" s="33">
        <f>I11/F11*100</f>
        <v>74.840035936430482</v>
      </c>
      <c r="K11" s="33">
        <f t="shared" si="2"/>
        <v>69.158272401176873</v>
      </c>
    </row>
    <row r="12" spans="1:11" ht="34.5" customHeight="1">
      <c r="A12" s="78"/>
      <c r="B12" s="78">
        <v>54</v>
      </c>
      <c r="C12" s="78"/>
      <c r="D12" s="78"/>
      <c r="E12" s="79" t="s">
        <v>175</v>
      </c>
      <c r="F12" s="29">
        <f>F13+F15</f>
        <v>1831389.46</v>
      </c>
      <c r="G12" s="29">
        <v>1981849</v>
      </c>
      <c r="H12" s="29">
        <v>1981849</v>
      </c>
      <c r="I12" s="29">
        <f>I13+I15</f>
        <v>1370612.53</v>
      </c>
      <c r="J12" s="29">
        <f t="shared" si="1"/>
        <v>74.840035936430482</v>
      </c>
      <c r="K12" s="29">
        <f t="shared" si="2"/>
        <v>69.158272401176873</v>
      </c>
    </row>
    <row r="13" spans="1:11" ht="49.5" customHeight="1">
      <c r="A13" s="78"/>
      <c r="B13" s="78"/>
      <c r="C13" s="78">
        <v>542</v>
      </c>
      <c r="D13" s="78"/>
      <c r="E13" s="79" t="s">
        <v>176</v>
      </c>
      <c r="F13" s="29">
        <f>F14</f>
        <v>475564.48</v>
      </c>
      <c r="G13" s="148">
        <v>0</v>
      </c>
      <c r="H13" s="148">
        <v>0</v>
      </c>
      <c r="I13" s="29">
        <f>I14</f>
        <v>475564.48</v>
      </c>
      <c r="J13" s="29">
        <f t="shared" si="1"/>
        <v>100</v>
      </c>
      <c r="K13" s="29">
        <v>0</v>
      </c>
    </row>
    <row r="14" spans="1:11" ht="35.25" customHeight="1">
      <c r="A14" s="78"/>
      <c r="B14" s="78"/>
      <c r="C14" s="78"/>
      <c r="D14" s="78">
        <v>5422</v>
      </c>
      <c r="E14" s="79" t="s">
        <v>177</v>
      </c>
      <c r="F14" s="29">
        <v>475564.48</v>
      </c>
      <c r="G14" s="148">
        <v>0</v>
      </c>
      <c r="H14" s="148">
        <v>0</v>
      </c>
      <c r="I14" s="29">
        <v>475564.48</v>
      </c>
      <c r="J14" s="29">
        <f t="shared" si="1"/>
        <v>100</v>
      </c>
      <c r="K14" s="29">
        <v>0</v>
      </c>
    </row>
    <row r="15" spans="1:11" ht="54.75" customHeight="1">
      <c r="A15" s="78"/>
      <c r="B15" s="78"/>
      <c r="C15" s="78">
        <v>544</v>
      </c>
      <c r="D15" s="78"/>
      <c r="E15" s="80" t="s">
        <v>178</v>
      </c>
      <c r="F15" s="30">
        <f>F16</f>
        <v>1355824.98</v>
      </c>
      <c r="G15" s="149">
        <v>0</v>
      </c>
      <c r="H15" s="149">
        <v>0</v>
      </c>
      <c r="I15" s="30">
        <f>I16</f>
        <v>895048.05</v>
      </c>
      <c r="J15" s="29">
        <f t="shared" si="1"/>
        <v>66.01501397326372</v>
      </c>
      <c r="K15" s="29">
        <v>0</v>
      </c>
    </row>
    <row r="16" spans="1:11" ht="39.75" customHeight="1">
      <c r="A16" s="78"/>
      <c r="B16" s="78"/>
      <c r="C16" s="78"/>
      <c r="D16" s="78">
        <v>5443</v>
      </c>
      <c r="E16" s="80" t="s">
        <v>179</v>
      </c>
      <c r="F16" s="30">
        <v>1355824.98</v>
      </c>
      <c r="G16" s="148">
        <v>0</v>
      </c>
      <c r="H16" s="148">
        <v>0</v>
      </c>
      <c r="I16" s="30">
        <v>895048.05</v>
      </c>
      <c r="J16" s="29">
        <f t="shared" si="1"/>
        <v>66.01501397326372</v>
      </c>
      <c r="K16" s="29">
        <v>0</v>
      </c>
    </row>
  </sheetData>
  <mergeCells count="5">
    <mergeCell ref="A2:K2"/>
    <mergeCell ref="A3:K3"/>
    <mergeCell ref="A6:E6"/>
    <mergeCell ref="E4:K4"/>
    <mergeCell ref="A5:E5"/>
  </mergeCells>
  <pageMargins left="0.75" right="0.75" top="1" bottom="1" header="0.5" footer="0.5"/>
  <pageSetup paperSize="9" scale="4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5"/>
  <sheetViews>
    <sheetView workbookViewId="0">
      <selection activeCell="A9" sqref="A9"/>
    </sheetView>
  </sheetViews>
  <sheetFormatPr defaultColWidth="9.109375" defaultRowHeight="11.4"/>
  <cols>
    <col min="1" max="1" width="36.5546875" style="1" bestFit="1" customWidth="1"/>
    <col min="2" max="5" width="14.33203125" style="1" customWidth="1"/>
    <col min="6" max="7" width="10.88671875" style="1" customWidth="1"/>
    <col min="8" max="16384" width="9.109375" style="1"/>
  </cols>
  <sheetData>
    <row r="1" spans="1:7" s="3" customFormat="1"/>
    <row r="2" spans="1:7" s="3" customFormat="1" ht="15.6">
      <c r="A2" s="198" t="s">
        <v>180</v>
      </c>
      <c r="B2" s="198"/>
      <c r="C2" s="198"/>
      <c r="D2" s="198"/>
      <c r="E2" s="198"/>
      <c r="F2" s="198"/>
      <c r="G2" s="198"/>
    </row>
    <row r="3" spans="1:7" s="3" customFormat="1"/>
    <row r="4" spans="1:7" ht="22.5" customHeight="1">
      <c r="A4" s="194"/>
      <c r="B4" s="195"/>
      <c r="C4" s="195"/>
      <c r="D4" s="195"/>
      <c r="E4" s="195"/>
      <c r="F4" s="195"/>
      <c r="G4" s="195"/>
    </row>
    <row r="5" spans="1:7" s="41" customFormat="1" ht="50.25" customHeight="1">
      <c r="A5" s="40" t="s">
        <v>30</v>
      </c>
      <c r="B5" s="20" t="s">
        <v>238</v>
      </c>
      <c r="C5" s="20" t="s">
        <v>166</v>
      </c>
      <c r="D5" s="20" t="s">
        <v>143</v>
      </c>
      <c r="E5" s="20" t="s">
        <v>248</v>
      </c>
      <c r="F5" s="20" t="s">
        <v>190</v>
      </c>
      <c r="G5" s="20" t="s">
        <v>142</v>
      </c>
    </row>
    <row r="6" spans="1:7" s="41" customFormat="1" ht="13.2">
      <c r="A6" s="87">
        <v>1</v>
      </c>
      <c r="B6" s="22">
        <v>2</v>
      </c>
      <c r="C6" s="22">
        <v>3</v>
      </c>
      <c r="D6" s="22">
        <v>4</v>
      </c>
      <c r="E6" s="22">
        <v>5</v>
      </c>
      <c r="F6" s="22" t="s">
        <v>31</v>
      </c>
      <c r="G6" s="22" t="s">
        <v>32</v>
      </c>
    </row>
    <row r="7" spans="1:7" s="41" customFormat="1" ht="13.2">
      <c r="A7" s="62" t="s">
        <v>181</v>
      </c>
      <c r="B7" s="38">
        <f>B8</f>
        <v>498586.14</v>
      </c>
      <c r="C7" s="38">
        <f t="shared" ref="C7:E8" si="0">C8</f>
        <v>5000000</v>
      </c>
      <c r="D7" s="38">
        <f t="shared" si="0"/>
        <v>5000000</v>
      </c>
      <c r="E7" s="38">
        <f t="shared" si="0"/>
        <v>1007289.65</v>
      </c>
      <c r="F7" s="38">
        <f>E7/B7*100</f>
        <v>202.02921204347959</v>
      </c>
      <c r="G7" s="38">
        <f>E7/D7*100</f>
        <v>20.145793000000001</v>
      </c>
    </row>
    <row r="8" spans="1:7" s="41" customFormat="1" ht="13.2">
      <c r="A8" s="74" t="s">
        <v>182</v>
      </c>
      <c r="B8" s="85">
        <f>B9</f>
        <v>498586.14</v>
      </c>
      <c r="C8" s="85">
        <f t="shared" si="0"/>
        <v>5000000</v>
      </c>
      <c r="D8" s="85">
        <f t="shared" si="0"/>
        <v>5000000</v>
      </c>
      <c r="E8" s="85">
        <f t="shared" si="0"/>
        <v>1007289.65</v>
      </c>
      <c r="F8" s="38">
        <f t="shared" ref="F8:F15" si="1">E8/B8*100</f>
        <v>202.02921204347959</v>
      </c>
      <c r="G8" s="38">
        <f t="shared" ref="G8:G15" si="2">E8/D8*100</f>
        <v>20.145793000000001</v>
      </c>
    </row>
    <row r="9" spans="1:7" ht="13.2">
      <c r="A9" s="83" t="s">
        <v>183</v>
      </c>
      <c r="B9" s="86">
        <v>498586.14</v>
      </c>
      <c r="C9" s="86">
        <v>5000000</v>
      </c>
      <c r="D9" s="86">
        <v>5000000</v>
      </c>
      <c r="E9" s="86">
        <v>1007289.65</v>
      </c>
      <c r="F9" s="150">
        <f t="shared" si="1"/>
        <v>202.02921204347959</v>
      </c>
      <c r="G9" s="150">
        <f t="shared" si="2"/>
        <v>20.145793000000001</v>
      </c>
    </row>
    <row r="10" spans="1:7" s="41" customFormat="1" ht="13.2">
      <c r="A10" s="74" t="s">
        <v>185</v>
      </c>
      <c r="B10" s="85">
        <f>B11+B13</f>
        <v>1831389.46</v>
      </c>
      <c r="C10" s="85">
        <f t="shared" ref="C10:E10" si="3">C11+C13</f>
        <v>1981849</v>
      </c>
      <c r="D10" s="85">
        <f t="shared" si="3"/>
        <v>1981849</v>
      </c>
      <c r="E10" s="85">
        <f t="shared" si="3"/>
        <v>1370612.53</v>
      </c>
      <c r="F10" s="38">
        <f t="shared" si="1"/>
        <v>74.840035936430482</v>
      </c>
      <c r="G10" s="38">
        <f t="shared" si="2"/>
        <v>69.158272401176873</v>
      </c>
    </row>
    <row r="11" spans="1:7" s="41" customFormat="1" ht="13.2">
      <c r="A11" s="74" t="s">
        <v>184</v>
      </c>
      <c r="B11" s="85">
        <f>B12</f>
        <v>422029.46</v>
      </c>
      <c r="C11" s="85">
        <f t="shared" ref="C11:E11" si="4">C12</f>
        <v>378666</v>
      </c>
      <c r="D11" s="85">
        <f t="shared" si="4"/>
        <v>378666</v>
      </c>
      <c r="E11" s="85">
        <f t="shared" si="4"/>
        <v>0</v>
      </c>
      <c r="F11" s="38">
        <f>E11/B11*100</f>
        <v>0</v>
      </c>
      <c r="G11" s="38">
        <f t="shared" si="2"/>
        <v>0</v>
      </c>
    </row>
    <row r="12" spans="1:7" ht="13.2">
      <c r="A12" s="83" t="s">
        <v>186</v>
      </c>
      <c r="B12" s="86">
        <v>422029.46</v>
      </c>
      <c r="C12" s="86">
        <v>378666</v>
      </c>
      <c r="D12" s="86">
        <v>378666</v>
      </c>
      <c r="E12" s="86">
        <v>0</v>
      </c>
      <c r="F12" s="150">
        <f>E12/B12*100</f>
        <v>0</v>
      </c>
      <c r="G12" s="150">
        <f t="shared" si="2"/>
        <v>0</v>
      </c>
    </row>
    <row r="13" spans="1:7" s="41" customFormat="1" ht="13.2">
      <c r="A13" s="74" t="s">
        <v>187</v>
      </c>
      <c r="B13" s="85">
        <f>B14+B15</f>
        <v>1409360</v>
      </c>
      <c r="C13" s="85">
        <f t="shared" ref="C13:E13" si="5">C14+C15</f>
        <v>1603183</v>
      </c>
      <c r="D13" s="85">
        <f t="shared" si="5"/>
        <v>1603183</v>
      </c>
      <c r="E13" s="85">
        <f t="shared" si="5"/>
        <v>1370612.53</v>
      </c>
      <c r="F13" s="38">
        <f t="shared" si="1"/>
        <v>97.250704575126306</v>
      </c>
      <c r="G13" s="38">
        <f t="shared" si="2"/>
        <v>85.493205080143682</v>
      </c>
    </row>
    <row r="14" spans="1:7" ht="13.2">
      <c r="A14" s="84" t="s">
        <v>188</v>
      </c>
      <c r="B14" s="86">
        <v>925858.97</v>
      </c>
      <c r="C14" s="86">
        <v>1118892</v>
      </c>
      <c r="D14" s="86">
        <v>1118892</v>
      </c>
      <c r="E14" s="86">
        <v>886321.56</v>
      </c>
      <c r="F14" s="150">
        <f t="shared" si="1"/>
        <v>95.729650920809249</v>
      </c>
      <c r="G14" s="150">
        <f t="shared" si="2"/>
        <v>79.214219066719579</v>
      </c>
    </row>
    <row r="15" spans="1:7" ht="13.2">
      <c r="A15" s="84" t="s">
        <v>189</v>
      </c>
      <c r="B15" s="86">
        <v>483501.03</v>
      </c>
      <c r="C15" s="86">
        <v>484291</v>
      </c>
      <c r="D15" s="86">
        <v>484291</v>
      </c>
      <c r="E15" s="86">
        <v>484290.97</v>
      </c>
      <c r="F15" s="150">
        <f t="shared" si="1"/>
        <v>100.1633791762553</v>
      </c>
      <c r="G15" s="150">
        <f t="shared" si="2"/>
        <v>99.999993805377343</v>
      </c>
    </row>
  </sheetData>
  <mergeCells count="2">
    <mergeCell ref="A4:G4"/>
    <mergeCell ref="A2:G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260"/>
  <sheetViews>
    <sheetView zoomScale="86" zoomScaleNormal="86" workbookViewId="0">
      <selection activeCell="U16" sqref="U16"/>
    </sheetView>
  </sheetViews>
  <sheetFormatPr defaultColWidth="9.109375" defaultRowHeight="13.2"/>
  <cols>
    <col min="1" max="1" width="6.5546875" style="17" customWidth="1"/>
    <col min="2" max="2" width="7.6640625" style="17" customWidth="1"/>
    <col min="3" max="3" width="5.109375" style="17" customWidth="1"/>
    <col min="4" max="4" width="5.109375" style="15" customWidth="1"/>
    <col min="5" max="5" width="36.5546875" style="18" bestFit="1" customWidth="1"/>
    <col min="6" max="8" width="18" style="18" customWidth="1"/>
    <col min="9" max="9" width="19.44140625" style="92" bestFit="1" customWidth="1"/>
    <col min="10" max="29" width="9.109375" style="72"/>
    <col min="30" max="16384" width="9.109375" style="1"/>
  </cols>
  <sheetData>
    <row r="1" spans="1:29" s="3" customFormat="1">
      <c r="A1" s="17"/>
      <c r="B1" s="17"/>
      <c r="C1" s="17"/>
      <c r="D1" s="15"/>
      <c r="E1" s="18"/>
      <c r="F1" s="18"/>
      <c r="G1" s="18"/>
      <c r="H1" s="18"/>
      <c r="I1" s="9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2" spans="1:29" s="3" customFormat="1" ht="17.399999999999999">
      <c r="A2" s="17"/>
      <c r="B2" s="17"/>
      <c r="C2" s="17"/>
      <c r="D2" s="212" t="s">
        <v>192</v>
      </c>
      <c r="E2" s="212"/>
      <c r="F2" s="212"/>
      <c r="G2" s="212"/>
      <c r="H2" s="212"/>
      <c r="I2" s="21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</row>
    <row r="3" spans="1:29" s="3" customFormat="1" ht="17.399999999999999">
      <c r="A3" s="17"/>
      <c r="B3" s="17"/>
      <c r="C3" s="17"/>
      <c r="D3" s="102"/>
      <c r="E3" s="103"/>
      <c r="F3" s="103"/>
      <c r="G3" s="103"/>
      <c r="H3" s="103"/>
      <c r="I3" s="104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</row>
    <row r="4" spans="1:29" s="3" customFormat="1" ht="17.399999999999999">
      <c r="A4" s="17"/>
      <c r="B4" s="17"/>
      <c r="C4" s="17"/>
      <c r="D4" s="212" t="s">
        <v>193</v>
      </c>
      <c r="E4" s="212"/>
      <c r="F4" s="212"/>
      <c r="G4" s="212"/>
      <c r="H4" s="212"/>
      <c r="I4" s="21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</row>
    <row r="5" spans="1:29" s="3" customFormat="1" ht="17.399999999999999">
      <c r="A5" s="17"/>
      <c r="B5" s="17"/>
      <c r="C5" s="17"/>
      <c r="D5" s="102"/>
      <c r="E5" s="103"/>
      <c r="F5" s="103"/>
      <c r="G5" s="103"/>
      <c r="H5" s="103"/>
      <c r="I5" s="104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</row>
    <row r="6" spans="1:29" s="88" customFormat="1" ht="56.25" customHeight="1">
      <c r="A6" s="219" t="s">
        <v>30</v>
      </c>
      <c r="B6" s="220"/>
      <c r="C6" s="220"/>
      <c r="D6" s="220"/>
      <c r="E6" s="221"/>
      <c r="F6" s="105" t="s">
        <v>191</v>
      </c>
      <c r="G6" s="105" t="s">
        <v>143</v>
      </c>
      <c r="H6" s="105" t="s">
        <v>249</v>
      </c>
      <c r="I6" s="105" t="s">
        <v>142</v>
      </c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</row>
    <row r="7" spans="1:29" s="88" customFormat="1">
      <c r="A7" s="216">
        <v>1</v>
      </c>
      <c r="B7" s="217"/>
      <c r="C7" s="217"/>
      <c r="D7" s="217"/>
      <c r="E7" s="218"/>
      <c r="F7" s="105">
        <v>2</v>
      </c>
      <c r="G7" s="105">
        <v>3</v>
      </c>
      <c r="H7" s="105">
        <v>4</v>
      </c>
      <c r="I7" s="105" t="s">
        <v>225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</row>
    <row r="8" spans="1:29" s="88" customFormat="1" ht="34.799999999999997" customHeight="1">
      <c r="A8" s="222" t="s">
        <v>257</v>
      </c>
      <c r="B8" s="223"/>
      <c r="C8" s="223"/>
      <c r="D8" s="223"/>
      <c r="E8" s="224"/>
      <c r="F8" s="59">
        <f>F10</f>
        <v>53957113</v>
      </c>
      <c r="G8" s="59">
        <f>G10</f>
        <v>53957113</v>
      </c>
      <c r="H8" s="59">
        <f>H10</f>
        <v>38790241.670000002</v>
      </c>
      <c r="I8" s="183">
        <f>H8/G8*100</f>
        <v>71.890876871043858</v>
      </c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</row>
    <row r="9" spans="1:29" s="88" customFormat="1" ht="21.6" customHeight="1">
      <c r="A9" s="225" t="s">
        <v>258</v>
      </c>
      <c r="B9" s="226"/>
      <c r="C9" s="226"/>
      <c r="D9" s="226"/>
      <c r="E9" s="227"/>
      <c r="F9" s="182">
        <f>F10</f>
        <v>53957113</v>
      </c>
      <c r="G9" s="182">
        <f>G10</f>
        <v>53957113</v>
      </c>
      <c r="H9" s="182">
        <f>H10</f>
        <v>38790241.670000002</v>
      </c>
      <c r="I9" s="157">
        <f>H9/G9*100</f>
        <v>71.890876871043858</v>
      </c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</row>
    <row r="10" spans="1:29" s="88" customFormat="1" ht="13.2" customHeight="1">
      <c r="A10" s="213">
        <v>40746</v>
      </c>
      <c r="B10" s="214"/>
      <c r="C10" s="214"/>
      <c r="D10" s="215"/>
      <c r="E10" s="97" t="s">
        <v>214</v>
      </c>
      <c r="F10" s="98">
        <f>F20+F35+F41</f>
        <v>53957113</v>
      </c>
      <c r="G10" s="98">
        <f t="shared" ref="G10" si="0">G20+G35+G41</f>
        <v>53957113</v>
      </c>
      <c r="H10" s="98">
        <f>H20+H35+H41</f>
        <v>38790241.670000002</v>
      </c>
      <c r="I10" s="152">
        <f>H10/G10*100</f>
        <v>71.890876871043858</v>
      </c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</row>
    <row r="11" spans="1:29" s="88" customFormat="1" ht="15.75" customHeight="1">
      <c r="A11" s="94"/>
      <c r="B11" s="232" t="s">
        <v>194</v>
      </c>
      <c r="C11" s="233"/>
      <c r="D11" s="234"/>
      <c r="E11" s="95" t="s">
        <v>204</v>
      </c>
      <c r="F11" s="29">
        <v>1331875</v>
      </c>
      <c r="G11" s="29">
        <v>1331875</v>
      </c>
      <c r="H11" s="29">
        <v>169895.61</v>
      </c>
      <c r="I11" s="151">
        <f>H11/G11*100</f>
        <v>12.756122759267949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</row>
    <row r="12" spans="1:29" s="88" customFormat="1" ht="15.75" customHeight="1">
      <c r="A12" s="94"/>
      <c r="B12" s="231" t="s">
        <v>195</v>
      </c>
      <c r="C12" s="231"/>
      <c r="D12" s="231"/>
      <c r="E12" s="95" t="s">
        <v>205</v>
      </c>
      <c r="F12" s="29">
        <v>5815778</v>
      </c>
      <c r="G12" s="29">
        <v>5815778</v>
      </c>
      <c r="H12" s="29">
        <v>3327826.56</v>
      </c>
      <c r="I12" s="151">
        <f t="shared" ref="I12:I19" si="1">H12/G12*100</f>
        <v>57.220660073338422</v>
      </c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</row>
    <row r="13" spans="1:29" s="88" customFormat="1" ht="15.75" customHeight="1">
      <c r="A13" s="94"/>
      <c r="B13" s="231" t="s">
        <v>196</v>
      </c>
      <c r="C13" s="231"/>
      <c r="D13" s="231"/>
      <c r="E13" s="95" t="s">
        <v>206</v>
      </c>
      <c r="F13" s="29">
        <v>23225336</v>
      </c>
      <c r="G13" s="29">
        <v>23225336</v>
      </c>
      <c r="H13" s="29">
        <v>21155703.670000002</v>
      </c>
      <c r="I13" s="151">
        <f t="shared" si="1"/>
        <v>91.08890252438114</v>
      </c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</row>
    <row r="14" spans="1:29" s="88" customFormat="1" ht="15.75" customHeight="1">
      <c r="A14" s="94"/>
      <c r="B14" s="231" t="s">
        <v>197</v>
      </c>
      <c r="C14" s="231"/>
      <c r="D14" s="231"/>
      <c r="E14" s="95" t="s">
        <v>207</v>
      </c>
      <c r="F14" s="29">
        <v>718632</v>
      </c>
      <c r="G14" s="29">
        <v>718632</v>
      </c>
      <c r="H14" s="29">
        <v>718632</v>
      </c>
      <c r="I14" s="151">
        <f t="shared" si="1"/>
        <v>100</v>
      </c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</row>
    <row r="15" spans="1:29" s="88" customFormat="1" ht="15.75" customHeight="1">
      <c r="A15" s="94"/>
      <c r="B15" s="231" t="s">
        <v>198</v>
      </c>
      <c r="C15" s="231"/>
      <c r="D15" s="231"/>
      <c r="E15" s="95" t="s">
        <v>250</v>
      </c>
      <c r="F15" s="29">
        <v>17282792</v>
      </c>
      <c r="G15" s="29">
        <v>17282792</v>
      </c>
      <c r="H15" s="29">
        <v>13002253.119999999</v>
      </c>
      <c r="I15" s="151">
        <f t="shared" si="1"/>
        <v>75.232364770692143</v>
      </c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</row>
    <row r="16" spans="1:29" s="88" customFormat="1" ht="15.75" customHeight="1">
      <c r="A16" s="94"/>
      <c r="B16" s="231" t="s">
        <v>199</v>
      </c>
      <c r="C16" s="231"/>
      <c r="D16" s="231"/>
      <c r="E16" s="95" t="s">
        <v>208</v>
      </c>
      <c r="F16" s="29">
        <v>503000</v>
      </c>
      <c r="G16" s="29">
        <v>503000</v>
      </c>
      <c r="H16" s="29">
        <v>392078.02</v>
      </c>
      <c r="I16" s="151">
        <f t="shared" si="1"/>
        <v>77.94791650099404</v>
      </c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</row>
    <row r="17" spans="1:29" s="88" customFormat="1" ht="15.75" customHeight="1">
      <c r="A17" s="94"/>
      <c r="B17" s="231" t="s">
        <v>200</v>
      </c>
      <c r="C17" s="231"/>
      <c r="D17" s="231"/>
      <c r="E17" s="95" t="s">
        <v>209</v>
      </c>
      <c r="F17" s="29">
        <v>60000</v>
      </c>
      <c r="G17" s="29">
        <v>60000</v>
      </c>
      <c r="H17" s="29">
        <v>21580.05</v>
      </c>
      <c r="I17" s="151">
        <f t="shared" si="1"/>
        <v>35.966749999999998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</row>
    <row r="18" spans="1:29" s="88" customFormat="1" ht="15.75" customHeight="1">
      <c r="A18" s="94"/>
      <c r="B18" s="231" t="s">
        <v>201</v>
      </c>
      <c r="C18" s="231"/>
      <c r="D18" s="231"/>
      <c r="E18" s="95" t="s">
        <v>210</v>
      </c>
      <c r="F18" s="29">
        <v>19700</v>
      </c>
      <c r="G18" s="29">
        <v>19700</v>
      </c>
      <c r="H18" s="29">
        <v>2272.64</v>
      </c>
      <c r="I18" s="151">
        <f t="shared" si="1"/>
        <v>11.536243654822334</v>
      </c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</row>
    <row r="19" spans="1:29" s="88" customFormat="1" ht="15.75" customHeight="1">
      <c r="A19" s="94"/>
      <c r="B19" s="231" t="s">
        <v>202</v>
      </c>
      <c r="C19" s="231"/>
      <c r="D19" s="231"/>
      <c r="E19" s="95" t="s">
        <v>211</v>
      </c>
      <c r="F19" s="29">
        <v>5000000</v>
      </c>
      <c r="G19" s="29">
        <v>5000000</v>
      </c>
      <c r="H19" s="148">
        <v>0</v>
      </c>
      <c r="I19" s="151">
        <f t="shared" si="1"/>
        <v>0</v>
      </c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</row>
    <row r="20" spans="1:29" s="88" customFormat="1" ht="34.5" customHeight="1">
      <c r="A20" s="235" t="s">
        <v>203</v>
      </c>
      <c r="B20" s="236"/>
      <c r="C20" s="236"/>
      <c r="D20" s="237"/>
      <c r="E20" s="106" t="s">
        <v>213</v>
      </c>
      <c r="F20" s="107">
        <f>F21</f>
        <v>23268114</v>
      </c>
      <c r="G20" s="107">
        <f t="shared" ref="G20:H20" si="2">G21</f>
        <v>23268114</v>
      </c>
      <c r="H20" s="107">
        <f t="shared" si="2"/>
        <v>12943534.460000001</v>
      </c>
      <c r="I20" s="155">
        <f>H20/G20*100</f>
        <v>55.627776535734696</v>
      </c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</row>
    <row r="21" spans="1:29" s="88" customFormat="1" ht="26.4">
      <c r="A21" s="238" t="s">
        <v>216</v>
      </c>
      <c r="B21" s="239"/>
      <c r="C21" s="239"/>
      <c r="D21" s="240"/>
      <c r="E21" s="108" t="s">
        <v>212</v>
      </c>
      <c r="F21" s="109">
        <f>F22+F26+F29+F33</f>
        <v>23268114</v>
      </c>
      <c r="G21" s="109">
        <f t="shared" ref="G21:H21" si="3">G22+G26+G29+G33</f>
        <v>23268114</v>
      </c>
      <c r="H21" s="109">
        <f t="shared" si="3"/>
        <v>12943534.460000001</v>
      </c>
      <c r="I21" s="156">
        <f>H21/G21*100</f>
        <v>55.627776535734696</v>
      </c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</row>
    <row r="22" spans="1:29" s="88" customFormat="1">
      <c r="A22" s="94"/>
      <c r="B22" s="228" t="s">
        <v>194</v>
      </c>
      <c r="C22" s="229"/>
      <c r="D22" s="230"/>
      <c r="E22" s="13" t="s">
        <v>204</v>
      </c>
      <c r="F22" s="29">
        <f>F23+F24</f>
        <v>1100000</v>
      </c>
      <c r="G22" s="29">
        <f>G23+G24</f>
        <v>1100000</v>
      </c>
      <c r="H22" s="29">
        <f>H23+H24</f>
        <v>58020.61</v>
      </c>
      <c r="I22" s="153">
        <f>H22/G22*100</f>
        <v>5.2746009090909087</v>
      </c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</row>
    <row r="23" spans="1:29" s="88" customFormat="1" ht="26.4">
      <c r="A23" s="94"/>
      <c r="B23" s="94"/>
      <c r="C23" s="207">
        <v>42</v>
      </c>
      <c r="D23" s="208"/>
      <c r="E23" s="32" t="s">
        <v>125</v>
      </c>
      <c r="F23" s="33">
        <v>1000000</v>
      </c>
      <c r="G23" s="33">
        <v>1000000</v>
      </c>
      <c r="H23" s="148">
        <v>0</v>
      </c>
      <c r="I23" s="153">
        <f t="shared" ref="I23:I24" si="4">H23/G23*100</f>
        <v>0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</row>
    <row r="24" spans="1:29" s="88" customFormat="1" ht="26.4">
      <c r="A24" s="94"/>
      <c r="B24" s="94"/>
      <c r="C24" s="207">
        <v>45</v>
      </c>
      <c r="D24" s="208"/>
      <c r="E24" s="32" t="s">
        <v>136</v>
      </c>
      <c r="F24" s="33">
        <v>100000</v>
      </c>
      <c r="G24" s="33">
        <v>100000</v>
      </c>
      <c r="H24" s="33">
        <f>H25</f>
        <v>58020.61</v>
      </c>
      <c r="I24" s="153">
        <f t="shared" si="4"/>
        <v>58.020610000000005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</row>
    <row r="25" spans="1:29" s="88" customFormat="1" ht="26.4">
      <c r="A25" s="94"/>
      <c r="B25" s="94"/>
      <c r="C25" s="94"/>
      <c r="D25" s="94">
        <v>4511</v>
      </c>
      <c r="E25" s="13" t="s">
        <v>137</v>
      </c>
      <c r="F25" s="29">
        <v>0</v>
      </c>
      <c r="G25" s="29">
        <v>0</v>
      </c>
      <c r="H25" s="29">
        <v>58020.61</v>
      </c>
      <c r="I25" s="153">
        <v>0</v>
      </c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</row>
    <row r="26" spans="1:29" s="88" customFormat="1">
      <c r="A26" s="94"/>
      <c r="B26" s="228" t="s">
        <v>195</v>
      </c>
      <c r="C26" s="229"/>
      <c r="D26" s="230"/>
      <c r="E26" s="13" t="s">
        <v>205</v>
      </c>
      <c r="F26" s="29">
        <f>F27</f>
        <v>55322</v>
      </c>
      <c r="G26" s="29">
        <f t="shared" ref="G26:H26" si="5">G27</f>
        <v>55322</v>
      </c>
      <c r="H26" s="29">
        <f t="shared" si="5"/>
        <v>5111.6000000000004</v>
      </c>
      <c r="I26" s="153">
        <f>H26/G26*100</f>
        <v>9.2397237988503669</v>
      </c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</row>
    <row r="27" spans="1:29" s="88" customFormat="1" ht="26.4">
      <c r="A27" s="94"/>
      <c r="B27" s="94"/>
      <c r="C27" s="207">
        <v>45</v>
      </c>
      <c r="D27" s="208"/>
      <c r="E27" s="32" t="s">
        <v>136</v>
      </c>
      <c r="F27" s="33">
        <v>55322</v>
      </c>
      <c r="G27" s="33">
        <v>55322</v>
      </c>
      <c r="H27" s="33">
        <f>H28</f>
        <v>5111.6000000000004</v>
      </c>
      <c r="I27" s="153">
        <f t="shared" ref="I27" si="6">H27/G27*100</f>
        <v>9.2397237988503669</v>
      </c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</row>
    <row r="28" spans="1:29" s="88" customFormat="1" ht="26.4">
      <c r="A28" s="94"/>
      <c r="B28" s="94"/>
      <c r="C28" s="94"/>
      <c r="D28" s="94">
        <v>4511</v>
      </c>
      <c r="E28" s="13" t="s">
        <v>137</v>
      </c>
      <c r="F28" s="148">
        <v>0</v>
      </c>
      <c r="G28" s="148">
        <v>0</v>
      </c>
      <c r="H28" s="29">
        <v>5111.6000000000004</v>
      </c>
      <c r="I28" s="153">
        <v>0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</row>
    <row r="29" spans="1:29" s="88" customFormat="1">
      <c r="A29" s="94"/>
      <c r="B29" s="228" t="s">
        <v>198</v>
      </c>
      <c r="C29" s="229"/>
      <c r="D29" s="230"/>
      <c r="E29" s="13" t="s">
        <v>250</v>
      </c>
      <c r="F29" s="29">
        <f>F30+F31</f>
        <v>17112792</v>
      </c>
      <c r="G29" s="29">
        <f t="shared" ref="G29:H29" si="7">G30+G31</f>
        <v>17112792</v>
      </c>
      <c r="H29" s="29">
        <f t="shared" si="7"/>
        <v>12880402.25</v>
      </c>
      <c r="I29" s="153">
        <f>H29/G29*100</f>
        <v>75.267684256315391</v>
      </c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</row>
    <row r="30" spans="1:29" s="88" customFormat="1" ht="26.4">
      <c r="A30" s="94"/>
      <c r="B30" s="94"/>
      <c r="C30" s="207">
        <v>42</v>
      </c>
      <c r="D30" s="208"/>
      <c r="E30" s="32" t="s">
        <v>125</v>
      </c>
      <c r="F30" s="33">
        <v>2148000</v>
      </c>
      <c r="G30" s="33">
        <v>2148000</v>
      </c>
      <c r="H30" s="154">
        <v>0</v>
      </c>
      <c r="I30" s="153">
        <f t="shared" ref="I30:I34" si="8">H30/G30*100</f>
        <v>0</v>
      </c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</row>
    <row r="31" spans="1:29" s="88" customFormat="1" ht="26.4">
      <c r="A31" s="94"/>
      <c r="B31" s="94"/>
      <c r="C31" s="207">
        <v>45</v>
      </c>
      <c r="D31" s="208"/>
      <c r="E31" s="32" t="s">
        <v>9</v>
      </c>
      <c r="F31" s="33">
        <v>14964792</v>
      </c>
      <c r="G31" s="33">
        <v>14964792</v>
      </c>
      <c r="H31" s="33">
        <f>H32</f>
        <v>12880402.25</v>
      </c>
      <c r="I31" s="153">
        <f t="shared" si="8"/>
        <v>86.071375064885629</v>
      </c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</row>
    <row r="32" spans="1:29" s="88" customFormat="1" ht="26.4">
      <c r="A32" s="94"/>
      <c r="B32" s="94"/>
      <c r="C32" s="94"/>
      <c r="D32" s="94">
        <v>4511</v>
      </c>
      <c r="E32" s="13" t="s">
        <v>137</v>
      </c>
      <c r="F32" s="148">
        <v>0</v>
      </c>
      <c r="G32" s="148">
        <v>0</v>
      </c>
      <c r="H32" s="29">
        <v>12880402.25</v>
      </c>
      <c r="I32" s="153">
        <v>0</v>
      </c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</row>
    <row r="33" spans="1:29" s="88" customFormat="1">
      <c r="A33" s="94"/>
      <c r="B33" s="228" t="s">
        <v>202</v>
      </c>
      <c r="C33" s="229"/>
      <c r="D33" s="230"/>
      <c r="E33" s="13" t="s">
        <v>211</v>
      </c>
      <c r="F33" s="29">
        <f>F34</f>
        <v>5000000</v>
      </c>
      <c r="G33" s="29">
        <f t="shared" ref="G33:H33" si="9">G34</f>
        <v>5000000</v>
      </c>
      <c r="H33" s="29">
        <f t="shared" si="9"/>
        <v>0</v>
      </c>
      <c r="I33" s="153">
        <f t="shared" si="8"/>
        <v>0</v>
      </c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</row>
    <row r="34" spans="1:29" s="88" customFormat="1" ht="26.4">
      <c r="A34" s="94"/>
      <c r="B34" s="94"/>
      <c r="C34" s="207">
        <v>45</v>
      </c>
      <c r="D34" s="208"/>
      <c r="E34" s="32" t="s">
        <v>136</v>
      </c>
      <c r="F34" s="33">
        <v>5000000</v>
      </c>
      <c r="G34" s="33">
        <v>5000000</v>
      </c>
      <c r="H34" s="32">
        <v>0</v>
      </c>
      <c r="I34" s="153">
        <f t="shared" si="8"/>
        <v>0</v>
      </c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</row>
    <row r="35" spans="1:29" s="88" customFormat="1" ht="26.4">
      <c r="A35" s="209" t="s">
        <v>215</v>
      </c>
      <c r="B35" s="210"/>
      <c r="C35" s="210"/>
      <c r="D35" s="211"/>
      <c r="E35" s="106" t="s">
        <v>226</v>
      </c>
      <c r="F35" s="107">
        <f t="shared" ref="F35:G37" si="10">F36</f>
        <v>111875</v>
      </c>
      <c r="G35" s="107">
        <f t="shared" si="10"/>
        <v>111875</v>
      </c>
      <c r="H35" s="107">
        <f>H36</f>
        <v>111875</v>
      </c>
      <c r="I35" s="157">
        <f>H35/G35*100</f>
        <v>100</v>
      </c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</row>
    <row r="36" spans="1:29" s="88" customFormat="1" ht="26.4">
      <c r="A36" s="238" t="s">
        <v>221</v>
      </c>
      <c r="B36" s="239"/>
      <c r="C36" s="239"/>
      <c r="D36" s="240"/>
      <c r="E36" s="108" t="s">
        <v>227</v>
      </c>
      <c r="F36" s="109">
        <f t="shared" si="10"/>
        <v>111875</v>
      </c>
      <c r="G36" s="109">
        <f t="shared" si="10"/>
        <v>111875</v>
      </c>
      <c r="H36" s="109">
        <f>H37</f>
        <v>111875</v>
      </c>
      <c r="I36" s="158">
        <f>H36/G36*100</f>
        <v>100</v>
      </c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</row>
    <row r="37" spans="1:29" s="88" customFormat="1" ht="15" customHeight="1">
      <c r="A37" s="94"/>
      <c r="B37" s="228" t="s">
        <v>194</v>
      </c>
      <c r="C37" s="229"/>
      <c r="D37" s="230"/>
      <c r="E37" s="13" t="s">
        <v>204</v>
      </c>
      <c r="F37" s="29">
        <f t="shared" si="10"/>
        <v>111875</v>
      </c>
      <c r="G37" s="29">
        <f t="shared" si="10"/>
        <v>111875</v>
      </c>
      <c r="H37" s="29">
        <f>H38</f>
        <v>111875</v>
      </c>
      <c r="I37" s="151">
        <f>H37/G37*100</f>
        <v>100</v>
      </c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</row>
    <row r="38" spans="1:29" s="88" customFormat="1" ht="26.4">
      <c r="A38" s="94"/>
      <c r="B38" s="94"/>
      <c r="C38" s="207">
        <v>42</v>
      </c>
      <c r="D38" s="208"/>
      <c r="E38" s="32" t="s">
        <v>125</v>
      </c>
      <c r="F38" s="33">
        <v>111875</v>
      </c>
      <c r="G38" s="33">
        <v>111875</v>
      </c>
      <c r="H38" s="33">
        <f>SUM(H39:H40)</f>
        <v>111875</v>
      </c>
      <c r="I38" s="159">
        <f t="shared" ref="I38" si="11">H38/G38*100</f>
        <v>100</v>
      </c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</row>
    <row r="39" spans="1:29" s="88" customFormat="1">
      <c r="A39" s="94"/>
      <c r="B39" s="94"/>
      <c r="C39" s="94"/>
      <c r="D39" s="94">
        <v>4221</v>
      </c>
      <c r="E39" s="13" t="s">
        <v>127</v>
      </c>
      <c r="F39" s="29">
        <v>0</v>
      </c>
      <c r="G39" s="29">
        <v>0</v>
      </c>
      <c r="H39" s="29">
        <v>3278.6</v>
      </c>
      <c r="I39" s="151">
        <v>0</v>
      </c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</row>
    <row r="40" spans="1:29" s="88" customFormat="1">
      <c r="A40" s="94"/>
      <c r="B40" s="94"/>
      <c r="C40" s="94"/>
      <c r="D40" s="94">
        <v>4224</v>
      </c>
      <c r="E40" s="13" t="s">
        <v>130</v>
      </c>
      <c r="F40" s="29">
        <v>0</v>
      </c>
      <c r="G40" s="29">
        <v>0</v>
      </c>
      <c r="H40" s="29">
        <v>108596.4</v>
      </c>
      <c r="I40" s="151">
        <v>0</v>
      </c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</row>
    <row r="41" spans="1:29" s="88" customFormat="1">
      <c r="A41" s="209" t="s">
        <v>217</v>
      </c>
      <c r="B41" s="210"/>
      <c r="C41" s="210"/>
      <c r="D41" s="211"/>
      <c r="E41" s="106" t="s">
        <v>228</v>
      </c>
      <c r="F41" s="107">
        <f>F42+F132+F153+F159+F174</f>
        <v>30577124</v>
      </c>
      <c r="G41" s="107">
        <f>G42+G132+G153+G159+G174</f>
        <v>30577124</v>
      </c>
      <c r="H41" s="107">
        <f>H42+H132+H153+H159+H174</f>
        <v>25734832.210000001</v>
      </c>
      <c r="I41" s="157">
        <f>H41/G41*100</f>
        <v>84.163678081692709</v>
      </c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</row>
    <row r="42" spans="1:29" s="164" customFormat="1" ht="26.4">
      <c r="A42" s="204" t="s">
        <v>219</v>
      </c>
      <c r="B42" s="205"/>
      <c r="C42" s="205"/>
      <c r="D42" s="206"/>
      <c r="E42" s="165" t="s">
        <v>229</v>
      </c>
      <c r="F42" s="166">
        <f>F43+F79+F117+F122+F128</f>
        <v>25454800</v>
      </c>
      <c r="G42" s="166">
        <f t="shared" ref="G42:H42" si="12">G43+G79+G117+G122+G128</f>
        <v>25454800</v>
      </c>
      <c r="H42" s="166">
        <f t="shared" si="12"/>
        <v>23270844.820000004</v>
      </c>
      <c r="I42" s="167">
        <f>H42/G42*100</f>
        <v>91.420261875952676</v>
      </c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</row>
    <row r="43" spans="1:29" s="164" customFormat="1" ht="15" customHeight="1">
      <c r="A43" s="161"/>
      <c r="B43" s="201" t="s">
        <v>195</v>
      </c>
      <c r="C43" s="202"/>
      <c r="D43" s="203"/>
      <c r="E43" s="168" t="s">
        <v>205</v>
      </c>
      <c r="F43" s="169">
        <f>F44+F49+F72+F76+F78</f>
        <v>3932250</v>
      </c>
      <c r="G43" s="169">
        <f t="shared" ref="G43:H43" si="13">G44+G49+G72+G76+G78</f>
        <v>3932250</v>
      </c>
      <c r="H43" s="169">
        <f t="shared" si="13"/>
        <v>3151390.14</v>
      </c>
      <c r="I43" s="170">
        <f>H43/G43*100</f>
        <v>80.142161358001147</v>
      </c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</row>
    <row r="44" spans="1:29" s="164" customFormat="1" ht="15" customHeight="1">
      <c r="A44" s="161"/>
      <c r="B44" s="161"/>
      <c r="C44" s="199">
        <v>31</v>
      </c>
      <c r="D44" s="200"/>
      <c r="E44" s="162" t="s">
        <v>70</v>
      </c>
      <c r="F44" s="63">
        <v>2341698</v>
      </c>
      <c r="G44" s="63">
        <v>2341698</v>
      </c>
      <c r="H44" s="63">
        <f>SUM(H45:H48)</f>
        <v>2168655.62</v>
      </c>
      <c r="I44" s="160">
        <f>H44/G44*100</f>
        <v>92.610388700848702</v>
      </c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</row>
    <row r="45" spans="1:29" s="164" customFormat="1" ht="15" customHeight="1">
      <c r="A45" s="161"/>
      <c r="B45" s="161"/>
      <c r="C45" s="161"/>
      <c r="D45" s="161">
        <v>3111</v>
      </c>
      <c r="E45" s="168" t="s">
        <v>72</v>
      </c>
      <c r="F45" s="171">
        <v>0</v>
      </c>
      <c r="G45" s="171">
        <v>0</v>
      </c>
      <c r="H45" s="169">
        <v>1833647.79</v>
      </c>
      <c r="I45" s="170">
        <v>0</v>
      </c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</row>
    <row r="46" spans="1:29" s="164" customFormat="1" ht="15" customHeight="1">
      <c r="A46" s="161"/>
      <c r="B46" s="161"/>
      <c r="C46" s="161"/>
      <c r="D46" s="161">
        <v>3113</v>
      </c>
      <c r="E46" s="168" t="s">
        <v>73</v>
      </c>
      <c r="F46" s="171">
        <v>0</v>
      </c>
      <c r="G46" s="171">
        <v>0</v>
      </c>
      <c r="H46" s="169">
        <v>11173.35</v>
      </c>
      <c r="I46" s="170">
        <v>0</v>
      </c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</row>
    <row r="47" spans="1:29" s="164" customFormat="1" ht="15" customHeight="1">
      <c r="A47" s="161"/>
      <c r="B47" s="161"/>
      <c r="C47" s="161"/>
      <c r="D47" s="161">
        <v>3121</v>
      </c>
      <c r="E47" s="168" t="s">
        <v>74</v>
      </c>
      <c r="F47" s="171">
        <v>0</v>
      </c>
      <c r="G47" s="171">
        <v>0</v>
      </c>
      <c r="H47" s="169">
        <v>69719.039999999994</v>
      </c>
      <c r="I47" s="170">
        <v>0</v>
      </c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</row>
    <row r="48" spans="1:29" s="164" customFormat="1" ht="26.4">
      <c r="A48" s="161"/>
      <c r="B48" s="161"/>
      <c r="C48" s="161"/>
      <c r="D48" s="161">
        <v>3132</v>
      </c>
      <c r="E48" s="168" t="s">
        <v>76</v>
      </c>
      <c r="F48" s="171">
        <v>0</v>
      </c>
      <c r="G48" s="171">
        <v>0</v>
      </c>
      <c r="H48" s="169">
        <v>254115.44</v>
      </c>
      <c r="I48" s="170">
        <v>0</v>
      </c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</row>
    <row r="49" spans="1:29" s="164" customFormat="1" ht="15" customHeight="1">
      <c r="A49" s="161"/>
      <c r="B49" s="161"/>
      <c r="C49" s="199">
        <v>32</v>
      </c>
      <c r="D49" s="200"/>
      <c r="E49" s="162" t="s">
        <v>77</v>
      </c>
      <c r="F49" s="63">
        <v>1575000</v>
      </c>
      <c r="G49" s="63">
        <v>1575000</v>
      </c>
      <c r="H49" s="63">
        <f>SUM(H50:H71)</f>
        <v>978798.76</v>
      </c>
      <c r="I49" s="160">
        <f>H49/G49*100</f>
        <v>62.145953015873012</v>
      </c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</row>
    <row r="50" spans="1:29" s="164" customFormat="1" ht="15" customHeight="1">
      <c r="A50" s="161"/>
      <c r="B50" s="161"/>
      <c r="C50" s="161"/>
      <c r="D50" s="161">
        <v>3211</v>
      </c>
      <c r="E50" s="168" t="s">
        <v>79</v>
      </c>
      <c r="F50" s="171">
        <v>0</v>
      </c>
      <c r="G50" s="171">
        <v>0</v>
      </c>
      <c r="H50" s="169">
        <v>2575.7600000000002</v>
      </c>
      <c r="I50" s="170">
        <v>0</v>
      </c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</row>
    <row r="51" spans="1:29" s="164" customFormat="1" ht="26.4">
      <c r="A51" s="161"/>
      <c r="B51" s="161"/>
      <c r="C51" s="161"/>
      <c r="D51" s="161">
        <v>3212</v>
      </c>
      <c r="E51" s="168" t="s">
        <v>230</v>
      </c>
      <c r="F51" s="171">
        <v>0</v>
      </c>
      <c r="G51" s="171">
        <v>0</v>
      </c>
      <c r="H51" s="169">
        <v>263338.43</v>
      </c>
      <c r="I51" s="170">
        <v>0</v>
      </c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</row>
    <row r="52" spans="1:29" s="164" customFormat="1" ht="15" customHeight="1">
      <c r="A52" s="161"/>
      <c r="B52" s="161"/>
      <c r="C52" s="161"/>
      <c r="D52" s="161">
        <v>3213</v>
      </c>
      <c r="E52" s="168" t="s">
        <v>81</v>
      </c>
      <c r="F52" s="171">
        <v>0</v>
      </c>
      <c r="G52" s="171">
        <v>0</v>
      </c>
      <c r="H52" s="169">
        <v>4085.81</v>
      </c>
      <c r="I52" s="170">
        <v>0</v>
      </c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</row>
    <row r="53" spans="1:29" s="164" customFormat="1" ht="15" customHeight="1">
      <c r="A53" s="161"/>
      <c r="B53" s="161"/>
      <c r="C53" s="161"/>
      <c r="D53" s="161">
        <v>3221</v>
      </c>
      <c r="E53" s="168" t="s">
        <v>84</v>
      </c>
      <c r="F53" s="171">
        <v>0</v>
      </c>
      <c r="G53" s="171">
        <v>0</v>
      </c>
      <c r="H53" s="169">
        <v>15459.47</v>
      </c>
      <c r="I53" s="170">
        <v>0</v>
      </c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</row>
    <row r="54" spans="1:29" s="164" customFormat="1" ht="15" customHeight="1">
      <c r="A54" s="161"/>
      <c r="B54" s="161"/>
      <c r="C54" s="161"/>
      <c r="D54" s="161">
        <v>3222</v>
      </c>
      <c r="E54" s="168" t="s">
        <v>85</v>
      </c>
      <c r="F54" s="171">
        <v>0</v>
      </c>
      <c r="G54" s="171">
        <v>0</v>
      </c>
      <c r="H54" s="169">
        <v>399682.95</v>
      </c>
      <c r="I54" s="170">
        <v>0</v>
      </c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</row>
    <row r="55" spans="1:29" s="164" customFormat="1" ht="15" customHeight="1">
      <c r="A55" s="161"/>
      <c r="B55" s="161"/>
      <c r="C55" s="161"/>
      <c r="D55" s="161">
        <v>3223</v>
      </c>
      <c r="E55" s="168" t="s">
        <v>86</v>
      </c>
      <c r="F55" s="171">
        <v>0</v>
      </c>
      <c r="G55" s="171">
        <v>0</v>
      </c>
      <c r="H55" s="169">
        <v>48579.31</v>
      </c>
      <c r="I55" s="170">
        <v>0</v>
      </c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</row>
    <row r="56" spans="1:29" s="164" customFormat="1" ht="15" customHeight="1">
      <c r="A56" s="161"/>
      <c r="B56" s="161"/>
      <c r="C56" s="161"/>
      <c r="D56" s="161">
        <v>3225</v>
      </c>
      <c r="E56" s="168" t="s">
        <v>88</v>
      </c>
      <c r="F56" s="171">
        <v>0</v>
      </c>
      <c r="G56" s="171">
        <v>0</v>
      </c>
      <c r="H56" s="169">
        <v>1714.06</v>
      </c>
      <c r="I56" s="170">
        <v>0</v>
      </c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</row>
    <row r="57" spans="1:29" s="164" customFormat="1" ht="15" customHeight="1">
      <c r="A57" s="161"/>
      <c r="B57" s="161"/>
      <c r="C57" s="161"/>
      <c r="D57" s="161">
        <v>3227</v>
      </c>
      <c r="E57" s="168" t="s">
        <v>89</v>
      </c>
      <c r="F57" s="171">
        <v>0</v>
      </c>
      <c r="G57" s="171">
        <v>0</v>
      </c>
      <c r="H57" s="168">
        <v>90.63</v>
      </c>
      <c r="I57" s="170">
        <v>0</v>
      </c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</row>
    <row r="58" spans="1:29" s="164" customFormat="1" ht="15" customHeight="1">
      <c r="A58" s="161"/>
      <c r="B58" s="161"/>
      <c r="C58" s="161"/>
      <c r="D58" s="161">
        <v>3231</v>
      </c>
      <c r="E58" s="168" t="s">
        <v>91</v>
      </c>
      <c r="F58" s="171">
        <v>0</v>
      </c>
      <c r="G58" s="171">
        <v>0</v>
      </c>
      <c r="H58" s="169">
        <v>2644.12</v>
      </c>
      <c r="I58" s="170">
        <v>0</v>
      </c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</row>
    <row r="59" spans="1:29" s="164" customFormat="1" ht="15" customHeight="1">
      <c r="A59" s="161"/>
      <c r="B59" s="161"/>
      <c r="C59" s="161"/>
      <c r="D59" s="161">
        <v>3233</v>
      </c>
      <c r="E59" s="168" t="s">
        <v>93</v>
      </c>
      <c r="F59" s="171">
        <v>0</v>
      </c>
      <c r="G59" s="171">
        <v>0</v>
      </c>
      <c r="H59" s="169">
        <v>2834.35</v>
      </c>
      <c r="I59" s="170">
        <v>0</v>
      </c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</row>
    <row r="60" spans="1:29" s="164" customFormat="1" ht="15" customHeight="1">
      <c r="A60" s="161"/>
      <c r="B60" s="161"/>
      <c r="C60" s="161"/>
      <c r="D60" s="161">
        <v>3234</v>
      </c>
      <c r="E60" s="168" t="s">
        <v>94</v>
      </c>
      <c r="F60" s="171">
        <v>0</v>
      </c>
      <c r="G60" s="171">
        <v>0</v>
      </c>
      <c r="H60" s="169">
        <v>69500.86</v>
      </c>
      <c r="I60" s="170">
        <v>0</v>
      </c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</row>
    <row r="61" spans="1:29" s="164" customFormat="1" ht="15" customHeight="1">
      <c r="A61" s="161"/>
      <c r="B61" s="161"/>
      <c r="C61" s="161"/>
      <c r="D61" s="161">
        <v>3235</v>
      </c>
      <c r="E61" s="168" t="s">
        <v>95</v>
      </c>
      <c r="F61" s="171">
        <v>0</v>
      </c>
      <c r="G61" s="171">
        <v>0</v>
      </c>
      <c r="H61" s="169">
        <v>1828.96</v>
      </c>
      <c r="I61" s="170">
        <v>0</v>
      </c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</row>
    <row r="62" spans="1:29" s="164" customFormat="1" ht="15" customHeight="1">
      <c r="A62" s="161"/>
      <c r="B62" s="161"/>
      <c r="C62" s="161"/>
      <c r="D62" s="161">
        <v>3236</v>
      </c>
      <c r="E62" s="168" t="s">
        <v>96</v>
      </c>
      <c r="F62" s="171">
        <v>0</v>
      </c>
      <c r="G62" s="171">
        <v>0</v>
      </c>
      <c r="H62" s="169">
        <v>1851.16</v>
      </c>
      <c r="I62" s="170">
        <v>0</v>
      </c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</row>
    <row r="63" spans="1:29" s="164" customFormat="1" ht="15" customHeight="1">
      <c r="A63" s="161"/>
      <c r="B63" s="161"/>
      <c r="C63" s="161"/>
      <c r="D63" s="161">
        <v>3237</v>
      </c>
      <c r="E63" s="168" t="s">
        <v>97</v>
      </c>
      <c r="F63" s="171">
        <v>0</v>
      </c>
      <c r="G63" s="171">
        <v>0</v>
      </c>
      <c r="H63" s="169">
        <v>108969.33</v>
      </c>
      <c r="I63" s="170">
        <v>0</v>
      </c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</row>
    <row r="64" spans="1:29" s="164" customFormat="1" ht="15" customHeight="1">
      <c r="A64" s="161"/>
      <c r="B64" s="161"/>
      <c r="C64" s="161"/>
      <c r="D64" s="161">
        <v>3238</v>
      </c>
      <c r="E64" s="168" t="s">
        <v>98</v>
      </c>
      <c r="F64" s="171">
        <v>0</v>
      </c>
      <c r="G64" s="171">
        <v>0</v>
      </c>
      <c r="H64" s="168">
        <v>95.91</v>
      </c>
      <c r="I64" s="170">
        <v>0</v>
      </c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</row>
    <row r="65" spans="1:29" s="164" customFormat="1" ht="15" customHeight="1">
      <c r="A65" s="161"/>
      <c r="B65" s="161"/>
      <c r="C65" s="161"/>
      <c r="D65" s="161">
        <v>3239</v>
      </c>
      <c r="E65" s="168" t="s">
        <v>99</v>
      </c>
      <c r="F65" s="171">
        <v>0</v>
      </c>
      <c r="G65" s="171">
        <v>0</v>
      </c>
      <c r="H65" s="169">
        <v>31635.8</v>
      </c>
      <c r="I65" s="170">
        <v>0</v>
      </c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</row>
    <row r="66" spans="1:29" s="164" customFormat="1" ht="26.4">
      <c r="A66" s="161"/>
      <c r="B66" s="161"/>
      <c r="C66" s="161"/>
      <c r="D66" s="161">
        <v>3291</v>
      </c>
      <c r="E66" s="168" t="s">
        <v>103</v>
      </c>
      <c r="F66" s="171">
        <v>0</v>
      </c>
      <c r="G66" s="171">
        <v>0</v>
      </c>
      <c r="H66" s="168">
        <v>489.73</v>
      </c>
      <c r="I66" s="170">
        <v>0</v>
      </c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</row>
    <row r="67" spans="1:29" s="164" customFormat="1" ht="15" customHeight="1">
      <c r="A67" s="161"/>
      <c r="B67" s="161"/>
      <c r="C67" s="161"/>
      <c r="D67" s="161">
        <v>3292</v>
      </c>
      <c r="E67" s="168" t="s">
        <v>104</v>
      </c>
      <c r="F67" s="171">
        <v>0</v>
      </c>
      <c r="G67" s="171">
        <v>0</v>
      </c>
      <c r="H67" s="171">
        <v>863</v>
      </c>
      <c r="I67" s="170">
        <v>0</v>
      </c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</row>
    <row r="68" spans="1:29" s="164" customFormat="1" ht="15" customHeight="1">
      <c r="A68" s="161"/>
      <c r="B68" s="161"/>
      <c r="C68" s="161"/>
      <c r="D68" s="161">
        <v>3293</v>
      </c>
      <c r="E68" s="168" t="s">
        <v>105</v>
      </c>
      <c r="F68" s="171">
        <v>0</v>
      </c>
      <c r="G68" s="171">
        <v>0</v>
      </c>
      <c r="H68" s="169">
        <v>10679.74</v>
      </c>
      <c r="I68" s="170">
        <v>0</v>
      </c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</row>
    <row r="69" spans="1:29" s="164" customFormat="1" ht="15" customHeight="1">
      <c r="A69" s="161"/>
      <c r="B69" s="161"/>
      <c r="C69" s="161"/>
      <c r="D69" s="161">
        <v>3294</v>
      </c>
      <c r="E69" s="168" t="s">
        <v>106</v>
      </c>
      <c r="F69" s="171">
        <v>0</v>
      </c>
      <c r="G69" s="171">
        <v>0</v>
      </c>
      <c r="H69" s="168">
        <v>277.77</v>
      </c>
      <c r="I69" s="170">
        <v>0</v>
      </c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</row>
    <row r="70" spans="1:29" s="164" customFormat="1" ht="15" customHeight="1">
      <c r="A70" s="161"/>
      <c r="B70" s="161"/>
      <c r="C70" s="161"/>
      <c r="D70" s="161">
        <v>3295</v>
      </c>
      <c r="E70" s="168" t="s">
        <v>107</v>
      </c>
      <c r="F70" s="171">
        <v>0</v>
      </c>
      <c r="G70" s="171">
        <v>0</v>
      </c>
      <c r="H70" s="169">
        <v>1158.3599999999999</v>
      </c>
      <c r="I70" s="170">
        <v>0</v>
      </c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</row>
    <row r="71" spans="1:29" s="164" customFormat="1" ht="15" customHeight="1">
      <c r="A71" s="161"/>
      <c r="B71" s="161"/>
      <c r="C71" s="161"/>
      <c r="D71" s="161">
        <v>3299</v>
      </c>
      <c r="E71" s="168" t="s">
        <v>102</v>
      </c>
      <c r="F71" s="171">
        <v>0</v>
      </c>
      <c r="G71" s="171">
        <v>0</v>
      </c>
      <c r="H71" s="169">
        <v>10443.25</v>
      </c>
      <c r="I71" s="170">
        <v>0</v>
      </c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</row>
    <row r="72" spans="1:29" s="164" customFormat="1" ht="15" customHeight="1">
      <c r="A72" s="161"/>
      <c r="B72" s="161"/>
      <c r="C72" s="199">
        <v>34</v>
      </c>
      <c r="D72" s="200"/>
      <c r="E72" s="162" t="s">
        <v>109</v>
      </c>
      <c r="F72" s="63">
        <v>14558</v>
      </c>
      <c r="G72" s="63">
        <v>14558</v>
      </c>
      <c r="H72" s="63">
        <f>SUM(H73:H75)</f>
        <v>3796.3900000000003</v>
      </c>
      <c r="I72" s="160">
        <f>H72/G72*100</f>
        <v>26.077689243027891</v>
      </c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</row>
    <row r="73" spans="1:29" s="164" customFormat="1" ht="15" customHeight="1">
      <c r="A73" s="161"/>
      <c r="B73" s="161"/>
      <c r="C73" s="161"/>
      <c r="D73" s="161">
        <v>3431</v>
      </c>
      <c r="E73" s="168" t="s">
        <v>114</v>
      </c>
      <c r="F73" s="171">
        <v>0</v>
      </c>
      <c r="G73" s="171">
        <v>0</v>
      </c>
      <c r="H73" s="169">
        <v>1792.42</v>
      </c>
      <c r="I73" s="170">
        <v>0</v>
      </c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</row>
    <row r="74" spans="1:29" s="164" customFormat="1" ht="26.4">
      <c r="A74" s="161"/>
      <c r="B74" s="161"/>
      <c r="C74" s="161"/>
      <c r="D74" s="161">
        <v>3432</v>
      </c>
      <c r="E74" s="168" t="s">
        <v>115</v>
      </c>
      <c r="F74" s="171">
        <v>0</v>
      </c>
      <c r="G74" s="171">
        <v>0</v>
      </c>
      <c r="H74" s="169">
        <v>265.06</v>
      </c>
      <c r="I74" s="170">
        <v>0</v>
      </c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</row>
    <row r="75" spans="1:29" s="164" customFormat="1">
      <c r="A75" s="161"/>
      <c r="B75" s="161"/>
      <c r="C75" s="161"/>
      <c r="D75" s="172">
        <v>3433</v>
      </c>
      <c r="E75" s="168" t="s">
        <v>116</v>
      </c>
      <c r="F75" s="171">
        <v>0</v>
      </c>
      <c r="G75" s="171">
        <v>0</v>
      </c>
      <c r="H75" s="169">
        <v>1738.91</v>
      </c>
      <c r="I75" s="170">
        <v>0</v>
      </c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</row>
    <row r="76" spans="1:29" s="164" customFormat="1" ht="26.4">
      <c r="A76" s="161"/>
      <c r="B76" s="161"/>
      <c r="C76" s="199">
        <v>37</v>
      </c>
      <c r="D76" s="200"/>
      <c r="E76" s="162" t="s">
        <v>117</v>
      </c>
      <c r="F76" s="63">
        <v>400</v>
      </c>
      <c r="G76" s="63">
        <v>400</v>
      </c>
      <c r="H76" s="162">
        <v>139.37</v>
      </c>
      <c r="I76" s="160">
        <f>H76/G76*100</f>
        <v>34.842500000000001</v>
      </c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</row>
    <row r="77" spans="1:29" s="164" customFormat="1" ht="15" customHeight="1">
      <c r="A77" s="161"/>
      <c r="B77" s="161"/>
      <c r="C77" s="161"/>
      <c r="D77" s="161">
        <v>3721</v>
      </c>
      <c r="E77" s="168" t="s">
        <v>119</v>
      </c>
      <c r="F77" s="171">
        <v>0</v>
      </c>
      <c r="G77" s="171">
        <v>0</v>
      </c>
      <c r="H77" s="168">
        <v>139.37</v>
      </c>
      <c r="I77" s="170">
        <v>0</v>
      </c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</row>
    <row r="78" spans="1:29" s="164" customFormat="1" ht="15" customHeight="1">
      <c r="A78" s="161"/>
      <c r="B78" s="161"/>
      <c r="C78" s="199">
        <v>38</v>
      </c>
      <c r="D78" s="200"/>
      <c r="E78" s="162" t="s">
        <v>120</v>
      </c>
      <c r="F78" s="173">
        <v>594</v>
      </c>
      <c r="G78" s="173">
        <v>594</v>
      </c>
      <c r="H78" s="174">
        <v>0</v>
      </c>
      <c r="I78" s="160">
        <v>0</v>
      </c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</row>
    <row r="79" spans="1:29" s="164" customFormat="1" ht="15" customHeight="1">
      <c r="A79" s="161"/>
      <c r="B79" s="201" t="s">
        <v>196</v>
      </c>
      <c r="C79" s="202"/>
      <c r="D79" s="203"/>
      <c r="E79" s="168" t="s">
        <v>206</v>
      </c>
      <c r="F79" s="169">
        <f>F80+F85+F111+F114+F116</f>
        <v>20941550</v>
      </c>
      <c r="G79" s="169">
        <f t="shared" ref="G79:H79" si="14">G80+G85+G111+G114+G116</f>
        <v>20941550</v>
      </c>
      <c r="H79" s="169">
        <f t="shared" si="14"/>
        <v>19643402</v>
      </c>
      <c r="I79" s="170">
        <f>H79/G79*100</f>
        <v>93.801089222144498</v>
      </c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</row>
    <row r="80" spans="1:29" s="164" customFormat="1" ht="15" customHeight="1">
      <c r="A80" s="161"/>
      <c r="B80" s="161"/>
      <c r="C80" s="199">
        <v>31</v>
      </c>
      <c r="D80" s="200"/>
      <c r="E80" s="162" t="s">
        <v>70</v>
      </c>
      <c r="F80" s="63">
        <v>16733041</v>
      </c>
      <c r="G80" s="63">
        <v>16733041</v>
      </c>
      <c r="H80" s="63">
        <f>SUM(H81:H84)</f>
        <v>16171773.060000001</v>
      </c>
      <c r="I80" s="170">
        <f>H80/G80*100</f>
        <v>96.645750524366733</v>
      </c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</row>
    <row r="81" spans="1:29" s="164" customFormat="1" ht="15" customHeight="1">
      <c r="A81" s="161"/>
      <c r="B81" s="161"/>
      <c r="C81" s="161"/>
      <c r="D81" s="161">
        <v>3111</v>
      </c>
      <c r="E81" s="168" t="s">
        <v>72</v>
      </c>
      <c r="F81" s="171">
        <v>0</v>
      </c>
      <c r="G81" s="171">
        <v>0</v>
      </c>
      <c r="H81" s="169">
        <v>13309696.26</v>
      </c>
      <c r="I81" s="170">
        <v>0</v>
      </c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</row>
    <row r="82" spans="1:29" s="164" customFormat="1" ht="15" customHeight="1">
      <c r="A82" s="161"/>
      <c r="B82" s="161"/>
      <c r="C82" s="161"/>
      <c r="D82" s="161">
        <v>3113</v>
      </c>
      <c r="E82" s="168" t="s">
        <v>73</v>
      </c>
      <c r="F82" s="171">
        <v>0</v>
      </c>
      <c r="G82" s="171">
        <v>0</v>
      </c>
      <c r="H82" s="169">
        <v>184661.38</v>
      </c>
      <c r="I82" s="170">
        <v>0</v>
      </c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</row>
    <row r="83" spans="1:29" s="164" customFormat="1" ht="15" customHeight="1">
      <c r="A83" s="161"/>
      <c r="B83" s="161"/>
      <c r="C83" s="161"/>
      <c r="D83" s="161">
        <v>3121</v>
      </c>
      <c r="E83" s="168" t="s">
        <v>74</v>
      </c>
      <c r="F83" s="171">
        <v>0</v>
      </c>
      <c r="G83" s="171">
        <v>0</v>
      </c>
      <c r="H83" s="169">
        <v>619690.31000000006</v>
      </c>
      <c r="I83" s="170">
        <v>0</v>
      </c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</row>
    <row r="84" spans="1:29" s="164" customFormat="1" ht="26.4">
      <c r="A84" s="161"/>
      <c r="B84" s="161"/>
      <c r="C84" s="161"/>
      <c r="D84" s="161">
        <v>3132</v>
      </c>
      <c r="E84" s="168" t="s">
        <v>76</v>
      </c>
      <c r="F84" s="171">
        <v>0</v>
      </c>
      <c r="G84" s="171">
        <v>0</v>
      </c>
      <c r="H84" s="169">
        <v>2057725.11</v>
      </c>
      <c r="I84" s="170">
        <v>0</v>
      </c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</row>
    <row r="85" spans="1:29" s="164" customFormat="1" ht="15" customHeight="1">
      <c r="A85" s="161"/>
      <c r="B85" s="161"/>
      <c r="C85" s="199">
        <v>32</v>
      </c>
      <c r="D85" s="200"/>
      <c r="E85" s="162" t="s">
        <v>77</v>
      </c>
      <c r="F85" s="63">
        <v>4168561</v>
      </c>
      <c r="G85" s="63">
        <v>4168561</v>
      </c>
      <c r="H85" s="63">
        <f>SUM(H86:H110)</f>
        <v>3433153.19</v>
      </c>
      <c r="I85" s="160">
        <f>H85/G85*100</f>
        <v>82.358233212852099</v>
      </c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</row>
    <row r="86" spans="1:29" s="164" customFormat="1" ht="15" customHeight="1">
      <c r="A86" s="161"/>
      <c r="B86" s="161"/>
      <c r="C86" s="161"/>
      <c r="D86" s="161">
        <v>3211</v>
      </c>
      <c r="E86" s="168" t="s">
        <v>79</v>
      </c>
      <c r="F86" s="171">
        <v>0</v>
      </c>
      <c r="G86" s="171">
        <v>0</v>
      </c>
      <c r="H86" s="169">
        <v>19166.47</v>
      </c>
      <c r="I86" s="170">
        <v>0</v>
      </c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</row>
    <row r="87" spans="1:29" s="164" customFormat="1" ht="26.4">
      <c r="A87" s="161"/>
      <c r="B87" s="161"/>
      <c r="C87" s="161"/>
      <c r="D87" s="161">
        <v>3212</v>
      </c>
      <c r="E87" s="168" t="s">
        <v>80</v>
      </c>
      <c r="F87" s="171">
        <v>0</v>
      </c>
      <c r="G87" s="171">
        <v>0</v>
      </c>
      <c r="H87" s="169">
        <v>462712.97</v>
      </c>
      <c r="I87" s="170">
        <v>0</v>
      </c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</row>
    <row r="88" spans="1:29" s="164" customFormat="1" ht="15" customHeight="1">
      <c r="A88" s="161"/>
      <c r="B88" s="161"/>
      <c r="C88" s="161"/>
      <c r="D88" s="161">
        <v>3213</v>
      </c>
      <c r="E88" s="168" t="s">
        <v>81</v>
      </c>
      <c r="F88" s="171">
        <v>0</v>
      </c>
      <c r="G88" s="171">
        <v>0</v>
      </c>
      <c r="H88" s="169">
        <v>56405</v>
      </c>
      <c r="I88" s="170">
        <v>0</v>
      </c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</row>
    <row r="89" spans="1:29" s="164" customFormat="1" ht="15" customHeight="1">
      <c r="A89" s="161"/>
      <c r="B89" s="161"/>
      <c r="C89" s="161"/>
      <c r="D89" s="161">
        <v>3214</v>
      </c>
      <c r="E89" s="168" t="s">
        <v>82</v>
      </c>
      <c r="F89" s="171">
        <v>0</v>
      </c>
      <c r="G89" s="171">
        <v>0</v>
      </c>
      <c r="H89" s="168">
        <v>0</v>
      </c>
      <c r="I89" s="170">
        <v>0</v>
      </c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</row>
    <row r="90" spans="1:29" s="164" customFormat="1" ht="15" customHeight="1">
      <c r="A90" s="161"/>
      <c r="B90" s="161"/>
      <c r="C90" s="161"/>
      <c r="D90" s="161">
        <v>3221</v>
      </c>
      <c r="E90" s="168" t="s">
        <v>84</v>
      </c>
      <c r="F90" s="171">
        <v>0</v>
      </c>
      <c r="G90" s="171">
        <v>0</v>
      </c>
      <c r="H90" s="169">
        <v>113968.37</v>
      </c>
      <c r="I90" s="170">
        <v>0</v>
      </c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</row>
    <row r="91" spans="1:29" s="164" customFormat="1" ht="15" customHeight="1">
      <c r="A91" s="161"/>
      <c r="B91" s="161"/>
      <c r="C91" s="161"/>
      <c r="D91" s="161">
        <v>3222</v>
      </c>
      <c r="E91" s="168" t="s">
        <v>85</v>
      </c>
      <c r="F91" s="171">
        <v>0</v>
      </c>
      <c r="G91" s="171">
        <v>0</v>
      </c>
      <c r="H91" s="169">
        <v>667174.21</v>
      </c>
      <c r="I91" s="170">
        <v>0</v>
      </c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</row>
    <row r="92" spans="1:29" s="164" customFormat="1" ht="15" customHeight="1">
      <c r="A92" s="161"/>
      <c r="B92" s="161"/>
      <c r="C92" s="161"/>
      <c r="D92" s="161">
        <v>3223</v>
      </c>
      <c r="E92" s="168" t="s">
        <v>86</v>
      </c>
      <c r="F92" s="171">
        <v>0</v>
      </c>
      <c r="G92" s="171">
        <v>0</v>
      </c>
      <c r="H92" s="169">
        <v>529637.47</v>
      </c>
      <c r="I92" s="170">
        <v>0</v>
      </c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</row>
    <row r="93" spans="1:29" s="164" customFormat="1" ht="15" customHeight="1">
      <c r="A93" s="161"/>
      <c r="B93" s="161"/>
      <c r="C93" s="161"/>
      <c r="D93" s="161">
        <v>3225</v>
      </c>
      <c r="E93" s="168" t="s">
        <v>88</v>
      </c>
      <c r="F93" s="171">
        <v>0</v>
      </c>
      <c r="G93" s="171">
        <v>0</v>
      </c>
      <c r="H93" s="169">
        <v>16883.64</v>
      </c>
      <c r="I93" s="170">
        <v>0</v>
      </c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</row>
    <row r="94" spans="1:29" s="164" customFormat="1" ht="15" customHeight="1">
      <c r="A94" s="161"/>
      <c r="B94" s="161"/>
      <c r="C94" s="161"/>
      <c r="D94" s="161">
        <v>3227</v>
      </c>
      <c r="E94" s="168" t="s">
        <v>89</v>
      </c>
      <c r="F94" s="171">
        <v>0</v>
      </c>
      <c r="G94" s="171">
        <v>0</v>
      </c>
      <c r="H94" s="171">
        <v>338.9</v>
      </c>
      <c r="I94" s="170">
        <v>0</v>
      </c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</row>
    <row r="95" spans="1:29" s="164" customFormat="1" ht="15" customHeight="1">
      <c r="A95" s="161"/>
      <c r="B95" s="161"/>
      <c r="C95" s="161"/>
      <c r="D95" s="161">
        <v>3231</v>
      </c>
      <c r="E95" s="168" t="s">
        <v>91</v>
      </c>
      <c r="F95" s="171">
        <v>0</v>
      </c>
      <c r="G95" s="171">
        <v>0</v>
      </c>
      <c r="H95" s="169">
        <v>47428.85</v>
      </c>
      <c r="I95" s="170">
        <v>0</v>
      </c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</row>
    <row r="96" spans="1:29" s="164" customFormat="1" ht="15" customHeight="1">
      <c r="A96" s="161"/>
      <c r="B96" s="161"/>
      <c r="C96" s="161"/>
      <c r="D96" s="161">
        <v>3233</v>
      </c>
      <c r="E96" s="168" t="s">
        <v>93</v>
      </c>
      <c r="F96" s="171">
        <v>0</v>
      </c>
      <c r="G96" s="171">
        <v>0</v>
      </c>
      <c r="H96" s="169">
        <v>22120.26</v>
      </c>
      <c r="I96" s="170">
        <v>0</v>
      </c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</row>
    <row r="97" spans="1:29" s="164" customFormat="1" ht="15" customHeight="1">
      <c r="A97" s="161"/>
      <c r="B97" s="161"/>
      <c r="C97" s="161"/>
      <c r="D97" s="161">
        <v>3234</v>
      </c>
      <c r="E97" s="168" t="s">
        <v>94</v>
      </c>
      <c r="F97" s="171">
        <v>0</v>
      </c>
      <c r="G97" s="171">
        <v>0</v>
      </c>
      <c r="H97" s="169">
        <v>680996.45</v>
      </c>
      <c r="I97" s="170">
        <v>0</v>
      </c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</row>
    <row r="98" spans="1:29" s="164" customFormat="1" ht="15" customHeight="1">
      <c r="A98" s="161"/>
      <c r="B98" s="161"/>
      <c r="C98" s="161"/>
      <c r="D98" s="161">
        <v>3235</v>
      </c>
      <c r="E98" s="168" t="s">
        <v>95</v>
      </c>
      <c r="F98" s="171">
        <v>0</v>
      </c>
      <c r="G98" s="171">
        <v>0</v>
      </c>
      <c r="H98" s="169">
        <v>9123.81</v>
      </c>
      <c r="I98" s="170">
        <v>0</v>
      </c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</row>
    <row r="99" spans="1:29" s="164" customFormat="1" ht="15" customHeight="1">
      <c r="A99" s="161"/>
      <c r="B99" s="161"/>
      <c r="C99" s="161"/>
      <c r="D99" s="161">
        <v>3236</v>
      </c>
      <c r="E99" s="168" t="s">
        <v>96</v>
      </c>
      <c r="F99" s="171">
        <v>0</v>
      </c>
      <c r="G99" s="171">
        <v>0</v>
      </c>
      <c r="H99" s="169">
        <v>31167.360000000001</v>
      </c>
      <c r="I99" s="170">
        <v>0</v>
      </c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</row>
    <row r="100" spans="1:29" s="164" customFormat="1" ht="15" customHeight="1">
      <c r="A100" s="161"/>
      <c r="B100" s="161"/>
      <c r="C100" s="161"/>
      <c r="D100" s="161">
        <v>3237</v>
      </c>
      <c r="E100" s="168" t="s">
        <v>97</v>
      </c>
      <c r="F100" s="171">
        <v>0</v>
      </c>
      <c r="G100" s="171">
        <v>0</v>
      </c>
      <c r="H100" s="169">
        <v>77415.86</v>
      </c>
      <c r="I100" s="170">
        <v>0</v>
      </c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</row>
    <row r="101" spans="1:29" s="164" customFormat="1" ht="15" customHeight="1">
      <c r="A101" s="161"/>
      <c r="B101" s="161"/>
      <c r="C101" s="161"/>
      <c r="D101" s="161">
        <v>3238</v>
      </c>
      <c r="E101" s="168" t="s">
        <v>98</v>
      </c>
      <c r="F101" s="171">
        <v>0</v>
      </c>
      <c r="G101" s="171">
        <v>0</v>
      </c>
      <c r="H101" s="169">
        <v>2994.7</v>
      </c>
      <c r="I101" s="170">
        <v>0</v>
      </c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</row>
    <row r="102" spans="1:29" s="164" customFormat="1" ht="15" customHeight="1">
      <c r="A102" s="161"/>
      <c r="B102" s="161"/>
      <c r="C102" s="161"/>
      <c r="D102" s="161">
        <v>3239</v>
      </c>
      <c r="E102" s="168" t="s">
        <v>99</v>
      </c>
      <c r="F102" s="171">
        <v>0</v>
      </c>
      <c r="G102" s="171">
        <v>0</v>
      </c>
      <c r="H102" s="169">
        <v>230744.95999999999</v>
      </c>
      <c r="I102" s="170">
        <v>0</v>
      </c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</row>
    <row r="103" spans="1:29" s="164" customFormat="1" ht="26.4">
      <c r="A103" s="161"/>
      <c r="B103" s="161"/>
      <c r="C103" s="161"/>
      <c r="D103" s="161">
        <v>3251</v>
      </c>
      <c r="E103" s="168" t="s">
        <v>101</v>
      </c>
      <c r="F103" s="171">
        <v>0</v>
      </c>
      <c r="G103" s="171">
        <v>0</v>
      </c>
      <c r="H103" s="169">
        <v>214912.99</v>
      </c>
      <c r="I103" s="170">
        <v>0</v>
      </c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</row>
    <row r="104" spans="1:29" s="164" customFormat="1" ht="26.25" customHeight="1">
      <c r="A104" s="161"/>
      <c r="B104" s="161"/>
      <c r="C104" s="161"/>
      <c r="D104" s="161">
        <v>3252</v>
      </c>
      <c r="E104" s="168" t="s">
        <v>243</v>
      </c>
      <c r="F104" s="171">
        <v>0</v>
      </c>
      <c r="G104" s="171">
        <v>0</v>
      </c>
      <c r="H104" s="169">
        <v>3201.87</v>
      </c>
      <c r="I104" s="170">
        <v>0</v>
      </c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</row>
    <row r="105" spans="1:29" s="164" customFormat="1" ht="26.4">
      <c r="A105" s="161"/>
      <c r="B105" s="161"/>
      <c r="C105" s="161"/>
      <c r="D105" s="161">
        <v>3291</v>
      </c>
      <c r="E105" s="168" t="s">
        <v>103</v>
      </c>
      <c r="F105" s="171">
        <v>0</v>
      </c>
      <c r="G105" s="171">
        <v>0</v>
      </c>
      <c r="H105" s="169">
        <v>11023.46</v>
      </c>
      <c r="I105" s="170">
        <v>0</v>
      </c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</row>
    <row r="106" spans="1:29" s="164" customFormat="1" ht="15" customHeight="1">
      <c r="A106" s="161"/>
      <c r="B106" s="161"/>
      <c r="C106" s="161"/>
      <c r="D106" s="161">
        <v>3292</v>
      </c>
      <c r="E106" s="168" t="s">
        <v>104</v>
      </c>
      <c r="F106" s="171">
        <v>0</v>
      </c>
      <c r="G106" s="171">
        <v>0</v>
      </c>
      <c r="H106" s="169">
        <v>37439.96</v>
      </c>
      <c r="I106" s="170">
        <v>0</v>
      </c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</row>
    <row r="107" spans="1:29" s="164" customFormat="1" ht="15" customHeight="1">
      <c r="A107" s="161"/>
      <c r="B107" s="161"/>
      <c r="C107" s="161"/>
      <c r="D107" s="161">
        <v>3294</v>
      </c>
      <c r="E107" s="168" t="s">
        <v>106</v>
      </c>
      <c r="F107" s="171">
        <v>0</v>
      </c>
      <c r="G107" s="171">
        <v>0</v>
      </c>
      <c r="H107" s="169">
        <v>7869.04</v>
      </c>
      <c r="I107" s="170">
        <v>0</v>
      </c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</row>
    <row r="108" spans="1:29" s="164" customFormat="1" ht="15" customHeight="1">
      <c r="A108" s="161"/>
      <c r="B108" s="161"/>
      <c r="C108" s="161"/>
      <c r="D108" s="161">
        <v>3295</v>
      </c>
      <c r="E108" s="168" t="s">
        <v>107</v>
      </c>
      <c r="F108" s="171">
        <v>0</v>
      </c>
      <c r="G108" s="171">
        <v>0</v>
      </c>
      <c r="H108" s="169">
        <v>35107.1</v>
      </c>
      <c r="I108" s="170">
        <v>0</v>
      </c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  <c r="AA108" s="163"/>
      <c r="AB108" s="163"/>
      <c r="AC108" s="163"/>
    </row>
    <row r="109" spans="1:29" s="164" customFormat="1" ht="15" customHeight="1">
      <c r="A109" s="161"/>
      <c r="B109" s="161"/>
      <c r="C109" s="161"/>
      <c r="D109" s="161">
        <v>3296</v>
      </c>
      <c r="E109" s="168" t="s">
        <v>108</v>
      </c>
      <c r="F109" s="171">
        <v>0</v>
      </c>
      <c r="G109" s="171">
        <v>0</v>
      </c>
      <c r="H109" s="169">
        <v>10886.6</v>
      </c>
      <c r="I109" s="170">
        <v>0</v>
      </c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  <c r="AA109" s="163"/>
      <c r="AB109" s="163"/>
      <c r="AC109" s="163"/>
    </row>
    <row r="110" spans="1:29" s="164" customFormat="1" ht="15" customHeight="1">
      <c r="A110" s="161"/>
      <c r="B110" s="161"/>
      <c r="C110" s="161"/>
      <c r="D110" s="161">
        <v>3299</v>
      </c>
      <c r="E110" s="168" t="s">
        <v>102</v>
      </c>
      <c r="F110" s="171">
        <v>0</v>
      </c>
      <c r="G110" s="171">
        <v>0</v>
      </c>
      <c r="H110" s="169">
        <v>144432.89000000001</v>
      </c>
      <c r="I110" s="170">
        <v>0</v>
      </c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3"/>
      <c r="AB110" s="163"/>
      <c r="AC110" s="163"/>
    </row>
    <row r="111" spans="1:29" s="164" customFormat="1" ht="15" customHeight="1">
      <c r="A111" s="161"/>
      <c r="B111" s="161"/>
      <c r="C111" s="199">
        <v>34</v>
      </c>
      <c r="D111" s="200"/>
      <c r="E111" s="162" t="s">
        <v>109</v>
      </c>
      <c r="F111" s="63">
        <v>35642</v>
      </c>
      <c r="G111" s="63">
        <v>35642</v>
      </c>
      <c r="H111" s="63">
        <f>SUM(H112:H113)</f>
        <v>35642</v>
      </c>
      <c r="I111" s="160">
        <f>H111/G111*100</f>
        <v>100</v>
      </c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3"/>
      <c r="AB111" s="163"/>
      <c r="AC111" s="163"/>
    </row>
    <row r="112" spans="1:29" s="164" customFormat="1" ht="15" customHeight="1">
      <c r="A112" s="161"/>
      <c r="B112" s="161"/>
      <c r="C112" s="161"/>
      <c r="D112" s="161">
        <v>3431</v>
      </c>
      <c r="E112" s="168" t="s">
        <v>114</v>
      </c>
      <c r="F112" s="171">
        <v>0</v>
      </c>
      <c r="G112" s="171">
        <v>0</v>
      </c>
      <c r="H112" s="169">
        <v>26864.16</v>
      </c>
      <c r="I112" s="170">
        <v>0</v>
      </c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3"/>
      <c r="AB112" s="163"/>
      <c r="AC112" s="163"/>
    </row>
    <row r="113" spans="1:29" s="164" customFormat="1" ht="15" customHeight="1">
      <c r="A113" s="161"/>
      <c r="B113" s="161"/>
      <c r="C113" s="161"/>
      <c r="D113" s="161">
        <v>3433</v>
      </c>
      <c r="E113" s="168" t="s">
        <v>116</v>
      </c>
      <c r="F113" s="171">
        <v>0</v>
      </c>
      <c r="G113" s="171">
        <v>0</v>
      </c>
      <c r="H113" s="169">
        <v>8777.84</v>
      </c>
      <c r="I113" s="170">
        <v>0</v>
      </c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3"/>
      <c r="AB113" s="163"/>
      <c r="AC113" s="163"/>
    </row>
    <row r="114" spans="1:29" s="164" customFormat="1" ht="26.4">
      <c r="A114" s="161"/>
      <c r="B114" s="161"/>
      <c r="C114" s="199">
        <v>37</v>
      </c>
      <c r="D114" s="200"/>
      <c r="E114" s="162" t="s">
        <v>117</v>
      </c>
      <c r="F114" s="63">
        <v>3100</v>
      </c>
      <c r="G114" s="63">
        <v>3100</v>
      </c>
      <c r="H114" s="63">
        <f>H115</f>
        <v>2833.75</v>
      </c>
      <c r="I114" s="160">
        <f>H114/G114*100</f>
        <v>91.411290322580641</v>
      </c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3"/>
      <c r="AB114" s="163"/>
      <c r="AC114" s="163"/>
    </row>
    <row r="115" spans="1:29" s="164" customFormat="1" ht="15" customHeight="1">
      <c r="A115" s="161"/>
      <c r="B115" s="161"/>
      <c r="C115" s="161"/>
      <c r="D115" s="161">
        <v>3721</v>
      </c>
      <c r="E115" s="168" t="s">
        <v>119</v>
      </c>
      <c r="F115" s="171">
        <v>0</v>
      </c>
      <c r="G115" s="171">
        <v>0</v>
      </c>
      <c r="H115" s="169">
        <v>2833.75</v>
      </c>
      <c r="I115" s="170">
        <v>0</v>
      </c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3"/>
      <c r="AB115" s="163"/>
      <c r="AC115" s="163"/>
    </row>
    <row r="116" spans="1:29" s="164" customFormat="1" ht="15" customHeight="1">
      <c r="A116" s="161"/>
      <c r="B116" s="161"/>
      <c r="C116" s="199">
        <v>38</v>
      </c>
      <c r="D116" s="200"/>
      <c r="E116" s="162" t="s">
        <v>120</v>
      </c>
      <c r="F116" s="63">
        <v>1206</v>
      </c>
      <c r="G116" s="63">
        <v>1206</v>
      </c>
      <c r="H116" s="173">
        <v>0</v>
      </c>
      <c r="I116" s="160">
        <v>0</v>
      </c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</row>
    <row r="117" spans="1:29" s="164" customFormat="1" ht="15" customHeight="1">
      <c r="A117" s="161"/>
      <c r="B117" s="201" t="s">
        <v>198</v>
      </c>
      <c r="C117" s="202"/>
      <c r="D117" s="203"/>
      <c r="E117" s="168" t="s">
        <v>250</v>
      </c>
      <c r="F117" s="169">
        <f>F118+F120</f>
        <v>170000</v>
      </c>
      <c r="G117" s="169">
        <f t="shared" ref="G117:H117" si="15">G118+G120</f>
        <v>170000</v>
      </c>
      <c r="H117" s="169">
        <f t="shared" si="15"/>
        <v>121850.87</v>
      </c>
      <c r="I117" s="170">
        <f>H117/G117*100</f>
        <v>71.676982352941181</v>
      </c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  <c r="AA117" s="163"/>
      <c r="AB117" s="163"/>
      <c r="AC117" s="163"/>
    </row>
    <row r="118" spans="1:29" s="164" customFormat="1" ht="15" customHeight="1">
      <c r="A118" s="161"/>
      <c r="B118" s="161"/>
      <c r="C118" s="199">
        <v>31</v>
      </c>
      <c r="D118" s="200"/>
      <c r="E118" s="162" t="s">
        <v>70</v>
      </c>
      <c r="F118" s="63">
        <v>160650</v>
      </c>
      <c r="G118" s="63">
        <v>160650</v>
      </c>
      <c r="H118" s="63">
        <f>H119</f>
        <v>115925.95</v>
      </c>
      <c r="I118" s="160">
        <f>H118/G118*100</f>
        <v>72.160566448801745</v>
      </c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</row>
    <row r="119" spans="1:29" s="164" customFormat="1" ht="15" customHeight="1">
      <c r="A119" s="161"/>
      <c r="B119" s="161"/>
      <c r="C119" s="161"/>
      <c r="D119" s="161">
        <v>3111</v>
      </c>
      <c r="E119" s="168" t="s">
        <v>72</v>
      </c>
      <c r="F119" s="171">
        <v>0</v>
      </c>
      <c r="G119" s="171">
        <v>0</v>
      </c>
      <c r="H119" s="169">
        <v>115925.95</v>
      </c>
      <c r="I119" s="170">
        <v>0</v>
      </c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</row>
    <row r="120" spans="1:29" s="164" customFormat="1" ht="15" customHeight="1">
      <c r="A120" s="161"/>
      <c r="B120" s="161"/>
      <c r="C120" s="199">
        <v>32</v>
      </c>
      <c r="D120" s="200"/>
      <c r="E120" s="162" t="s">
        <v>77</v>
      </c>
      <c r="F120" s="63">
        <v>9350</v>
      </c>
      <c r="G120" s="63">
        <v>9350</v>
      </c>
      <c r="H120" s="63">
        <f>H121</f>
        <v>5924.92</v>
      </c>
      <c r="I120" s="160">
        <f>H120/G120*100</f>
        <v>63.368128342245988</v>
      </c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</row>
    <row r="121" spans="1:29" s="164" customFormat="1" ht="26.4">
      <c r="A121" s="161"/>
      <c r="B121" s="161"/>
      <c r="C121" s="161"/>
      <c r="D121" s="161">
        <v>3212</v>
      </c>
      <c r="E121" s="168" t="s">
        <v>80</v>
      </c>
      <c r="F121" s="171">
        <v>0</v>
      </c>
      <c r="G121" s="171">
        <v>0</v>
      </c>
      <c r="H121" s="169">
        <v>5924.92</v>
      </c>
      <c r="I121" s="170">
        <v>0</v>
      </c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</row>
    <row r="122" spans="1:29" s="164" customFormat="1" ht="15" customHeight="1">
      <c r="A122" s="161"/>
      <c r="B122" s="201" t="s">
        <v>199</v>
      </c>
      <c r="C122" s="202"/>
      <c r="D122" s="203"/>
      <c r="E122" s="168" t="s">
        <v>208</v>
      </c>
      <c r="F122" s="169">
        <f>F123+F125</f>
        <v>386000</v>
      </c>
      <c r="G122" s="169">
        <f t="shared" ref="G122:H122" si="16">G123+G125</f>
        <v>386000</v>
      </c>
      <c r="H122" s="169">
        <f t="shared" si="16"/>
        <v>332921.76</v>
      </c>
      <c r="I122" s="170">
        <f>H122/G122*100</f>
        <v>86.249160621761661</v>
      </c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</row>
    <row r="123" spans="1:29" s="164" customFormat="1" ht="15" customHeight="1">
      <c r="A123" s="161"/>
      <c r="B123" s="161"/>
      <c r="C123" s="199">
        <v>31</v>
      </c>
      <c r="D123" s="200"/>
      <c r="E123" s="162" t="s">
        <v>70</v>
      </c>
      <c r="F123" s="63">
        <v>34611</v>
      </c>
      <c r="G123" s="63">
        <v>34611</v>
      </c>
      <c r="H123" s="63">
        <f>H124</f>
        <v>50602.3</v>
      </c>
      <c r="I123" s="160">
        <f>H123/G123*100</f>
        <v>146.20294126144867</v>
      </c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</row>
    <row r="124" spans="1:29" s="164" customFormat="1" ht="15" customHeight="1">
      <c r="A124" s="161"/>
      <c r="B124" s="161"/>
      <c r="C124" s="161"/>
      <c r="D124" s="161">
        <v>3111</v>
      </c>
      <c r="E124" s="168" t="s">
        <v>72</v>
      </c>
      <c r="F124" s="171">
        <v>0</v>
      </c>
      <c r="G124" s="171">
        <v>0</v>
      </c>
      <c r="H124" s="169">
        <v>50602.3</v>
      </c>
      <c r="I124" s="170">
        <v>0</v>
      </c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  <c r="AA124" s="163"/>
      <c r="AB124" s="163"/>
      <c r="AC124" s="163"/>
    </row>
    <row r="125" spans="1:29" s="164" customFormat="1" ht="15" customHeight="1">
      <c r="A125" s="161"/>
      <c r="B125" s="161"/>
      <c r="C125" s="199">
        <v>32</v>
      </c>
      <c r="D125" s="200"/>
      <c r="E125" s="162" t="s">
        <v>77</v>
      </c>
      <c r="F125" s="63">
        <v>351389</v>
      </c>
      <c r="G125" s="63">
        <v>351389</v>
      </c>
      <c r="H125" s="63">
        <f>SUM(H126:H127)</f>
        <v>282319.46000000002</v>
      </c>
      <c r="I125" s="160">
        <f>H125/G125*100</f>
        <v>80.34385253949327</v>
      </c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</row>
    <row r="126" spans="1:29" s="164" customFormat="1" ht="26.4">
      <c r="A126" s="161"/>
      <c r="B126" s="161"/>
      <c r="C126" s="161"/>
      <c r="D126" s="161">
        <v>3212</v>
      </c>
      <c r="E126" s="168" t="s">
        <v>80</v>
      </c>
      <c r="F126" s="171">
        <v>0</v>
      </c>
      <c r="G126" s="171">
        <v>0</v>
      </c>
      <c r="H126" s="168">
        <v>470.46</v>
      </c>
      <c r="I126" s="170">
        <v>0</v>
      </c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</row>
    <row r="127" spans="1:29" s="164" customFormat="1" ht="26.4">
      <c r="A127" s="161"/>
      <c r="B127" s="161"/>
      <c r="C127" s="161"/>
      <c r="D127" s="161">
        <v>3251</v>
      </c>
      <c r="E127" s="168" t="s">
        <v>101</v>
      </c>
      <c r="F127" s="171">
        <v>0</v>
      </c>
      <c r="G127" s="171">
        <v>0</v>
      </c>
      <c r="H127" s="169">
        <v>281849</v>
      </c>
      <c r="I127" s="170">
        <v>0</v>
      </c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  <c r="AA127" s="163"/>
      <c r="AB127" s="163"/>
      <c r="AC127" s="163"/>
    </row>
    <row r="128" spans="1:29" s="164" customFormat="1" ht="15" customHeight="1">
      <c r="A128" s="161"/>
      <c r="B128" s="201" t="s">
        <v>200</v>
      </c>
      <c r="C128" s="202"/>
      <c r="D128" s="203"/>
      <c r="E128" s="168" t="s">
        <v>209</v>
      </c>
      <c r="F128" s="169">
        <f>F129</f>
        <v>25000</v>
      </c>
      <c r="G128" s="169">
        <f t="shared" ref="G128:H128" si="17">G129</f>
        <v>25000</v>
      </c>
      <c r="H128" s="169">
        <f t="shared" si="17"/>
        <v>21280.05</v>
      </c>
      <c r="I128" s="170">
        <f>H128/G128*100</f>
        <v>85.120199999999997</v>
      </c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  <c r="AA128" s="163"/>
      <c r="AB128" s="163"/>
      <c r="AC128" s="163"/>
    </row>
    <row r="129" spans="1:29" s="164" customFormat="1" ht="15" customHeight="1">
      <c r="A129" s="161"/>
      <c r="B129" s="161"/>
      <c r="C129" s="199">
        <v>32</v>
      </c>
      <c r="D129" s="200"/>
      <c r="E129" s="162" t="s">
        <v>77</v>
      </c>
      <c r="F129" s="63">
        <v>25000</v>
      </c>
      <c r="G129" s="63">
        <v>25000</v>
      </c>
      <c r="H129" s="63">
        <f>SUM(H130:H131)</f>
        <v>21280.05</v>
      </c>
      <c r="I129" s="160">
        <f>H129/G129*100</f>
        <v>85.120199999999997</v>
      </c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/>
    </row>
    <row r="130" spans="1:29" s="164" customFormat="1" ht="15" customHeight="1">
      <c r="A130" s="161"/>
      <c r="B130" s="161"/>
      <c r="C130" s="161"/>
      <c r="D130" s="161">
        <v>3213</v>
      </c>
      <c r="E130" s="168" t="s">
        <v>81</v>
      </c>
      <c r="F130" s="171">
        <v>0</v>
      </c>
      <c r="G130" s="171">
        <v>0</v>
      </c>
      <c r="H130" s="169">
        <v>7500</v>
      </c>
      <c r="I130" s="170">
        <v>0</v>
      </c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  <c r="AA130" s="163"/>
      <c r="AB130" s="163"/>
      <c r="AC130" s="163"/>
    </row>
    <row r="131" spans="1:29" s="164" customFormat="1" ht="26.4">
      <c r="A131" s="161"/>
      <c r="B131" s="161"/>
      <c r="C131" s="161"/>
      <c r="D131" s="161">
        <v>3251</v>
      </c>
      <c r="E131" s="168" t="s">
        <v>101</v>
      </c>
      <c r="F131" s="171">
        <v>0</v>
      </c>
      <c r="G131" s="171">
        <v>0</v>
      </c>
      <c r="H131" s="169">
        <v>13780.05</v>
      </c>
      <c r="I131" s="170">
        <v>0</v>
      </c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</row>
    <row r="132" spans="1:29" s="164" customFormat="1" ht="26.4">
      <c r="A132" s="204" t="s">
        <v>220</v>
      </c>
      <c r="B132" s="205"/>
      <c r="C132" s="205"/>
      <c r="D132" s="206"/>
      <c r="E132" s="165" t="s">
        <v>231</v>
      </c>
      <c r="F132" s="166">
        <f>F133+F141+F144+F146+F149</f>
        <v>1465200</v>
      </c>
      <c r="G132" s="166">
        <f>G133+G141+G144+G146+G149</f>
        <v>1465200</v>
      </c>
      <c r="H132" s="166">
        <f>H133+H141+H144+H146+H149</f>
        <v>252833.65000000002</v>
      </c>
      <c r="I132" s="167">
        <f>H132/G132*100</f>
        <v>17.25591386841387</v>
      </c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  <c r="AA132" s="163"/>
      <c r="AB132" s="163"/>
      <c r="AC132" s="163"/>
    </row>
    <row r="133" spans="1:29" s="164" customFormat="1" ht="15" customHeight="1">
      <c r="A133" s="161"/>
      <c r="B133" s="201" t="s">
        <v>195</v>
      </c>
      <c r="C133" s="202"/>
      <c r="D133" s="203"/>
      <c r="E133" s="168" t="s">
        <v>205</v>
      </c>
      <c r="F133" s="169">
        <f>F134+F139</f>
        <v>1178200</v>
      </c>
      <c r="G133" s="169">
        <f>G134+G139</f>
        <v>1178200</v>
      </c>
      <c r="H133" s="169">
        <f>H134+H139</f>
        <v>74961.009999999995</v>
      </c>
      <c r="I133" s="170">
        <f>H133/G133*100</f>
        <v>6.3623332201663549</v>
      </c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</row>
    <row r="134" spans="1:29" s="164" customFormat="1" ht="26.4">
      <c r="A134" s="161"/>
      <c r="B134" s="161"/>
      <c r="C134" s="199">
        <v>42</v>
      </c>
      <c r="D134" s="200"/>
      <c r="E134" s="162" t="s">
        <v>125</v>
      </c>
      <c r="F134" s="63">
        <v>741750</v>
      </c>
      <c r="G134" s="63">
        <v>741750</v>
      </c>
      <c r="H134" s="63">
        <f>SUM(H135:H138)</f>
        <v>16393.52</v>
      </c>
      <c r="I134" s="160">
        <f>H134/G134*100</f>
        <v>2.2101139197842938</v>
      </c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  <c r="AA134" s="163"/>
      <c r="AB134" s="163"/>
      <c r="AC134" s="163"/>
    </row>
    <row r="135" spans="1:29" s="164" customFormat="1" ht="15" customHeight="1">
      <c r="A135" s="161"/>
      <c r="B135" s="161"/>
      <c r="C135" s="161"/>
      <c r="D135" s="161">
        <v>4221</v>
      </c>
      <c r="E135" s="168" t="s">
        <v>127</v>
      </c>
      <c r="F135" s="171">
        <v>0</v>
      </c>
      <c r="G135" s="171">
        <v>0</v>
      </c>
      <c r="H135" s="169">
        <v>6795.11</v>
      </c>
      <c r="I135" s="170">
        <v>0</v>
      </c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  <c r="AA135" s="163"/>
      <c r="AB135" s="163"/>
      <c r="AC135" s="163"/>
    </row>
    <row r="136" spans="1:29" s="164" customFormat="1" ht="15" customHeight="1">
      <c r="A136" s="161"/>
      <c r="B136" s="161"/>
      <c r="C136" s="161"/>
      <c r="D136" s="161">
        <v>4223</v>
      </c>
      <c r="E136" s="168" t="s">
        <v>129</v>
      </c>
      <c r="F136" s="171">
        <v>0</v>
      </c>
      <c r="G136" s="171">
        <v>0</v>
      </c>
      <c r="H136" s="169">
        <v>4257.3100000000004</v>
      </c>
      <c r="I136" s="170">
        <v>0</v>
      </c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</row>
    <row r="137" spans="1:29" s="164" customFormat="1" ht="15" customHeight="1">
      <c r="A137" s="161"/>
      <c r="B137" s="161"/>
      <c r="C137" s="161"/>
      <c r="D137" s="161">
        <v>4224</v>
      </c>
      <c r="E137" s="168" t="s">
        <v>130</v>
      </c>
      <c r="F137" s="171">
        <v>0</v>
      </c>
      <c r="G137" s="171">
        <v>0</v>
      </c>
      <c r="H137" s="169">
        <v>2124.2800000000002</v>
      </c>
      <c r="I137" s="170">
        <v>0</v>
      </c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  <c r="AA137" s="163"/>
      <c r="AB137" s="163"/>
      <c r="AC137" s="163"/>
    </row>
    <row r="138" spans="1:29" s="164" customFormat="1" ht="26.4">
      <c r="A138" s="161"/>
      <c r="B138" s="161"/>
      <c r="C138" s="161"/>
      <c r="D138" s="161">
        <v>4227</v>
      </c>
      <c r="E138" s="168" t="s">
        <v>131</v>
      </c>
      <c r="F138" s="171">
        <v>0</v>
      </c>
      <c r="G138" s="171">
        <v>0</v>
      </c>
      <c r="H138" s="169">
        <v>3216.82</v>
      </c>
      <c r="I138" s="170">
        <v>0</v>
      </c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  <c r="AA138" s="163"/>
      <c r="AB138" s="163"/>
      <c r="AC138" s="163"/>
    </row>
    <row r="139" spans="1:29" s="164" customFormat="1" ht="26.4">
      <c r="A139" s="161"/>
      <c r="B139" s="161"/>
      <c r="C139" s="199">
        <v>45</v>
      </c>
      <c r="D139" s="200"/>
      <c r="E139" s="162" t="s">
        <v>136</v>
      </c>
      <c r="F139" s="63">
        <v>436450</v>
      </c>
      <c r="G139" s="63">
        <v>436450</v>
      </c>
      <c r="H139" s="63">
        <f>H140</f>
        <v>58567.49</v>
      </c>
      <c r="I139" s="160">
        <f>H139/G139*100</f>
        <v>13.41906060258907</v>
      </c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  <c r="AA139" s="163"/>
      <c r="AB139" s="163"/>
      <c r="AC139" s="163"/>
    </row>
    <row r="140" spans="1:29" s="164" customFormat="1" ht="26.4">
      <c r="A140" s="161"/>
      <c r="B140" s="161"/>
      <c r="C140" s="161"/>
      <c r="D140" s="161">
        <v>4511</v>
      </c>
      <c r="E140" s="168" t="s">
        <v>137</v>
      </c>
      <c r="F140" s="171">
        <v>0</v>
      </c>
      <c r="G140" s="171">
        <v>0</v>
      </c>
      <c r="H140" s="169">
        <v>58567.49</v>
      </c>
      <c r="I140" s="170">
        <v>0</v>
      </c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  <c r="AA140" s="163"/>
      <c r="AB140" s="163"/>
      <c r="AC140" s="163"/>
    </row>
    <row r="141" spans="1:29" s="164" customFormat="1" ht="15" customHeight="1">
      <c r="A141" s="161"/>
      <c r="B141" s="201" t="s">
        <v>197</v>
      </c>
      <c r="C141" s="202"/>
      <c r="D141" s="203"/>
      <c r="E141" s="168" t="s">
        <v>207</v>
      </c>
      <c r="F141" s="169">
        <f>F142</f>
        <v>175300</v>
      </c>
      <c r="G141" s="169">
        <f t="shared" ref="G141:H141" si="18">G142</f>
        <v>175300</v>
      </c>
      <c r="H141" s="169">
        <f t="shared" si="18"/>
        <v>175300</v>
      </c>
      <c r="I141" s="170">
        <f>H141/G141*100</f>
        <v>100</v>
      </c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</row>
    <row r="142" spans="1:29" s="164" customFormat="1" ht="26.4">
      <c r="A142" s="161"/>
      <c r="B142" s="161"/>
      <c r="C142" s="199">
        <v>42</v>
      </c>
      <c r="D142" s="200"/>
      <c r="E142" s="162" t="s">
        <v>125</v>
      </c>
      <c r="F142" s="63">
        <v>175300</v>
      </c>
      <c r="G142" s="63">
        <v>175300</v>
      </c>
      <c r="H142" s="63">
        <f>H143</f>
        <v>175300</v>
      </c>
      <c r="I142" s="160">
        <f>H142/G142*100</f>
        <v>100</v>
      </c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  <c r="AA142" s="163"/>
      <c r="AB142" s="163"/>
      <c r="AC142" s="163"/>
    </row>
    <row r="143" spans="1:29" s="164" customFormat="1" ht="15" customHeight="1">
      <c r="A143" s="161"/>
      <c r="B143" s="161"/>
      <c r="C143" s="161"/>
      <c r="D143" s="161">
        <v>4224</v>
      </c>
      <c r="E143" s="168" t="s">
        <v>130</v>
      </c>
      <c r="F143" s="171">
        <v>0</v>
      </c>
      <c r="G143" s="171">
        <v>0</v>
      </c>
      <c r="H143" s="169">
        <v>175300</v>
      </c>
      <c r="I143" s="170">
        <v>0</v>
      </c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  <c r="AA143" s="163"/>
      <c r="AB143" s="163"/>
      <c r="AC143" s="163"/>
    </row>
    <row r="144" spans="1:29" s="164" customFormat="1" ht="15" customHeight="1">
      <c r="A144" s="161"/>
      <c r="B144" s="199" t="s">
        <v>199</v>
      </c>
      <c r="C144" s="241"/>
      <c r="D144" s="200"/>
      <c r="E144" s="168" t="s">
        <v>208</v>
      </c>
      <c r="F144" s="169">
        <f>F145</f>
        <v>57000</v>
      </c>
      <c r="G144" s="169">
        <f t="shared" ref="G144:I144" si="19">G145</f>
        <v>57000</v>
      </c>
      <c r="H144" s="171">
        <f t="shared" si="19"/>
        <v>0</v>
      </c>
      <c r="I144" s="170">
        <f t="shared" si="19"/>
        <v>0</v>
      </c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163"/>
      <c r="AC144" s="163"/>
    </row>
    <row r="145" spans="1:29" s="164" customFormat="1" ht="28.5" customHeight="1">
      <c r="A145" s="161"/>
      <c r="B145" s="161"/>
      <c r="C145" s="242">
        <v>42</v>
      </c>
      <c r="D145" s="243"/>
      <c r="E145" s="162" t="s">
        <v>125</v>
      </c>
      <c r="F145" s="63">
        <v>57000</v>
      </c>
      <c r="G145" s="63">
        <v>57000</v>
      </c>
      <c r="H145" s="63">
        <v>0</v>
      </c>
      <c r="I145" s="160">
        <v>0</v>
      </c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  <c r="AA145" s="163"/>
      <c r="AB145" s="163"/>
      <c r="AC145" s="163"/>
    </row>
    <row r="146" spans="1:29" s="164" customFormat="1" ht="15" customHeight="1">
      <c r="A146" s="161"/>
      <c r="B146" s="201" t="s">
        <v>200</v>
      </c>
      <c r="C146" s="202"/>
      <c r="D146" s="203"/>
      <c r="E146" s="168" t="s">
        <v>209</v>
      </c>
      <c r="F146" s="169">
        <f>F147</f>
        <v>35000</v>
      </c>
      <c r="G146" s="169">
        <f t="shared" ref="G146" si="20">G147</f>
        <v>35000</v>
      </c>
      <c r="H146" s="169">
        <f>H147</f>
        <v>300</v>
      </c>
      <c r="I146" s="170">
        <f>H146/G146*100</f>
        <v>0.85714285714285721</v>
      </c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</row>
    <row r="147" spans="1:29" s="164" customFormat="1" ht="26.4">
      <c r="A147" s="161"/>
      <c r="B147" s="161"/>
      <c r="C147" s="199">
        <v>42</v>
      </c>
      <c r="D147" s="200"/>
      <c r="E147" s="162" t="s">
        <v>125</v>
      </c>
      <c r="F147" s="63">
        <v>35000</v>
      </c>
      <c r="G147" s="63">
        <v>35000</v>
      </c>
      <c r="H147" s="173">
        <f>H148</f>
        <v>300</v>
      </c>
      <c r="I147" s="160">
        <f>H147/G147*100</f>
        <v>0.85714285714285721</v>
      </c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</row>
    <row r="148" spans="1:29" s="164" customFormat="1">
      <c r="A148" s="161"/>
      <c r="B148" s="161"/>
      <c r="C148" s="161"/>
      <c r="D148" s="161">
        <v>4226</v>
      </c>
      <c r="E148" s="168" t="s">
        <v>244</v>
      </c>
      <c r="F148" s="169">
        <v>0</v>
      </c>
      <c r="G148" s="169">
        <v>0</v>
      </c>
      <c r="H148" s="171">
        <v>300</v>
      </c>
      <c r="I148" s="170">
        <v>0</v>
      </c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</row>
    <row r="149" spans="1:29" s="164" customFormat="1" ht="15" customHeight="1">
      <c r="A149" s="161"/>
      <c r="B149" s="201" t="s">
        <v>201</v>
      </c>
      <c r="C149" s="202"/>
      <c r="D149" s="203"/>
      <c r="E149" s="168" t="s">
        <v>210</v>
      </c>
      <c r="F149" s="169">
        <f>F150</f>
        <v>19700</v>
      </c>
      <c r="G149" s="169">
        <f t="shared" ref="G149:H149" si="21">G150</f>
        <v>19700</v>
      </c>
      <c r="H149" s="169">
        <f t="shared" si="21"/>
        <v>2272.6400000000003</v>
      </c>
      <c r="I149" s="170">
        <f>H149/G149*100</f>
        <v>11.536243654822337</v>
      </c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</row>
    <row r="150" spans="1:29" s="164" customFormat="1" ht="26.4">
      <c r="A150" s="161"/>
      <c r="B150" s="161"/>
      <c r="C150" s="199">
        <v>42</v>
      </c>
      <c r="D150" s="200"/>
      <c r="E150" s="162" t="s">
        <v>125</v>
      </c>
      <c r="F150" s="63">
        <v>19700</v>
      </c>
      <c r="G150" s="63">
        <v>19700</v>
      </c>
      <c r="H150" s="63">
        <f>SUM(H151:H152)</f>
        <v>2272.6400000000003</v>
      </c>
      <c r="I150" s="160">
        <f>H150/G150*100</f>
        <v>11.536243654822337</v>
      </c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</row>
    <row r="151" spans="1:29" s="164" customFormat="1" ht="15" customHeight="1">
      <c r="A151" s="161"/>
      <c r="B151" s="161"/>
      <c r="C151" s="161"/>
      <c r="D151" s="161">
        <v>4221</v>
      </c>
      <c r="E151" s="168" t="s">
        <v>127</v>
      </c>
      <c r="F151" s="171">
        <v>0</v>
      </c>
      <c r="G151" s="171">
        <v>0</v>
      </c>
      <c r="H151" s="171">
        <v>790</v>
      </c>
      <c r="I151" s="170">
        <v>0</v>
      </c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  <c r="AA151" s="163"/>
      <c r="AB151" s="163"/>
      <c r="AC151" s="163"/>
    </row>
    <row r="152" spans="1:29" s="164" customFormat="1" ht="15" customHeight="1">
      <c r="A152" s="161"/>
      <c r="B152" s="161"/>
      <c r="C152" s="161"/>
      <c r="D152" s="161">
        <v>4223</v>
      </c>
      <c r="E152" s="168" t="s">
        <v>129</v>
      </c>
      <c r="F152" s="171">
        <v>0</v>
      </c>
      <c r="G152" s="171">
        <v>0</v>
      </c>
      <c r="H152" s="169">
        <v>1482.64</v>
      </c>
      <c r="I152" s="170">
        <v>0</v>
      </c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</row>
    <row r="153" spans="1:29" s="164" customFormat="1" ht="15" customHeight="1">
      <c r="A153" s="204" t="s">
        <v>222</v>
      </c>
      <c r="B153" s="205"/>
      <c r="C153" s="205"/>
      <c r="D153" s="206"/>
      <c r="E153" s="165" t="s">
        <v>232</v>
      </c>
      <c r="F153" s="166">
        <f>F154</f>
        <v>27500</v>
      </c>
      <c r="G153" s="166">
        <f t="shared" ref="G153:H153" si="22">G154</f>
        <v>27500</v>
      </c>
      <c r="H153" s="166">
        <f t="shared" si="22"/>
        <v>23553.83</v>
      </c>
      <c r="I153" s="167">
        <f>H153/G153*100</f>
        <v>85.650290909090927</v>
      </c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</row>
    <row r="154" spans="1:29" s="164" customFormat="1" ht="15" customHeight="1">
      <c r="A154" s="161"/>
      <c r="B154" s="201" t="s">
        <v>195</v>
      </c>
      <c r="C154" s="202"/>
      <c r="D154" s="203"/>
      <c r="E154" s="168" t="s">
        <v>205</v>
      </c>
      <c r="F154" s="169">
        <f>F155+F157</f>
        <v>27500</v>
      </c>
      <c r="G154" s="169">
        <f t="shared" ref="G154:H154" si="23">G155+G157</f>
        <v>27500</v>
      </c>
      <c r="H154" s="169">
        <f t="shared" si="23"/>
        <v>23553.83</v>
      </c>
      <c r="I154" s="170">
        <f>H154/G154*100</f>
        <v>85.650290909090927</v>
      </c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</row>
    <row r="155" spans="1:29" s="164" customFormat="1" ht="26.4">
      <c r="A155" s="161"/>
      <c r="B155" s="161"/>
      <c r="C155" s="199">
        <v>41</v>
      </c>
      <c r="D155" s="200"/>
      <c r="E155" s="162" t="s">
        <v>122</v>
      </c>
      <c r="F155" s="63">
        <v>22500</v>
      </c>
      <c r="G155" s="63">
        <v>22500</v>
      </c>
      <c r="H155" s="63">
        <f>H156</f>
        <v>22119.58</v>
      </c>
      <c r="I155" s="160">
        <f>H155/G155*100</f>
        <v>98.30924444444446</v>
      </c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</row>
    <row r="156" spans="1:29" s="164" customFormat="1" ht="15" customHeight="1">
      <c r="A156" s="161"/>
      <c r="B156" s="161"/>
      <c r="C156" s="161"/>
      <c r="D156" s="161">
        <v>4123</v>
      </c>
      <c r="E156" s="168" t="s">
        <v>124</v>
      </c>
      <c r="F156" s="171">
        <v>0</v>
      </c>
      <c r="G156" s="171">
        <v>0</v>
      </c>
      <c r="H156" s="169">
        <v>22119.58</v>
      </c>
      <c r="I156" s="170">
        <v>0</v>
      </c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</row>
    <row r="157" spans="1:29" s="164" customFormat="1" ht="26.4">
      <c r="A157" s="161"/>
      <c r="B157" s="161"/>
      <c r="C157" s="199">
        <v>42</v>
      </c>
      <c r="D157" s="200"/>
      <c r="E157" s="162" t="s">
        <v>125</v>
      </c>
      <c r="F157" s="63">
        <v>5000</v>
      </c>
      <c r="G157" s="63">
        <v>5000</v>
      </c>
      <c r="H157" s="63">
        <f>H158</f>
        <v>1434.25</v>
      </c>
      <c r="I157" s="160">
        <f>H157/G157*100</f>
        <v>28.684999999999999</v>
      </c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</row>
    <row r="158" spans="1:29" s="164" customFormat="1" ht="15" customHeight="1">
      <c r="A158" s="161"/>
      <c r="B158" s="161"/>
      <c r="C158" s="161"/>
      <c r="D158" s="161">
        <v>4262</v>
      </c>
      <c r="E158" s="168" t="s">
        <v>135</v>
      </c>
      <c r="F158" s="171">
        <v>0</v>
      </c>
      <c r="G158" s="171">
        <v>0</v>
      </c>
      <c r="H158" s="169">
        <v>1434.25</v>
      </c>
      <c r="I158" s="170">
        <v>0</v>
      </c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</row>
    <row r="159" spans="1:29" s="164" customFormat="1" ht="26.4">
      <c r="A159" s="204" t="s">
        <v>223</v>
      </c>
      <c r="B159" s="205"/>
      <c r="C159" s="205"/>
      <c r="D159" s="206"/>
      <c r="E159" s="165" t="s">
        <v>233</v>
      </c>
      <c r="F159" s="166">
        <f>F160+F164+F168+F171</f>
        <v>1421625</v>
      </c>
      <c r="G159" s="166">
        <f t="shared" ref="G159:H159" si="24">G160+G164+G168+G171</f>
        <v>1421625</v>
      </c>
      <c r="H159" s="166">
        <f t="shared" si="24"/>
        <v>705944.44</v>
      </c>
      <c r="I159" s="167">
        <f>H159/G159*100</f>
        <v>49.65757073771212</v>
      </c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</row>
    <row r="160" spans="1:29" s="164" customFormat="1" ht="15" customHeight="1">
      <c r="A160" s="161"/>
      <c r="B160" s="201" t="s">
        <v>218</v>
      </c>
      <c r="C160" s="202"/>
      <c r="D160" s="203"/>
      <c r="E160" s="168" t="s">
        <v>205</v>
      </c>
      <c r="F160" s="169">
        <f>F161</f>
        <v>235590</v>
      </c>
      <c r="G160" s="169">
        <f t="shared" ref="G160:H160" si="25">G161</f>
        <v>235590</v>
      </c>
      <c r="H160" s="169">
        <f t="shared" si="25"/>
        <v>64559.98</v>
      </c>
      <c r="I160" s="170">
        <f>H160/G160*100</f>
        <v>27.403531559064476</v>
      </c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</row>
    <row r="161" spans="1:29" s="164" customFormat="1" ht="15" customHeight="1">
      <c r="A161" s="161"/>
      <c r="B161" s="161"/>
      <c r="C161" s="199">
        <v>32</v>
      </c>
      <c r="D161" s="200"/>
      <c r="E161" s="162" t="s">
        <v>77</v>
      </c>
      <c r="F161" s="63">
        <v>235590</v>
      </c>
      <c r="G161" s="63">
        <v>235590</v>
      </c>
      <c r="H161" s="63">
        <f>SUM(H162:H163)</f>
        <v>64559.98</v>
      </c>
      <c r="I161" s="160">
        <f>H161/G161*100</f>
        <v>27.403531559064476</v>
      </c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  <c r="AB161" s="163"/>
      <c r="AC161" s="163"/>
    </row>
    <row r="162" spans="1:29" s="164" customFormat="1" ht="26.4">
      <c r="A162" s="161"/>
      <c r="B162" s="161"/>
      <c r="C162" s="161"/>
      <c r="D162" s="161">
        <v>3224</v>
      </c>
      <c r="E162" s="168" t="s">
        <v>87</v>
      </c>
      <c r="F162" s="169">
        <v>0</v>
      </c>
      <c r="G162" s="169">
        <v>0</v>
      </c>
      <c r="H162" s="169">
        <v>4533.6499999999996</v>
      </c>
      <c r="I162" s="146">
        <v>0</v>
      </c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  <c r="AB162" s="163"/>
      <c r="AC162" s="163"/>
    </row>
    <row r="163" spans="1:29" s="164" customFormat="1" ht="15" customHeight="1">
      <c r="A163" s="161"/>
      <c r="B163" s="161"/>
      <c r="C163" s="161"/>
      <c r="D163" s="161">
        <v>3232</v>
      </c>
      <c r="E163" s="168" t="s">
        <v>92</v>
      </c>
      <c r="F163" s="169">
        <v>0</v>
      </c>
      <c r="G163" s="169">
        <v>0</v>
      </c>
      <c r="H163" s="169">
        <v>60026.33</v>
      </c>
      <c r="I163" s="146">
        <v>0</v>
      </c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3"/>
      <c r="AB163" s="163"/>
      <c r="AC163" s="163"/>
    </row>
    <row r="164" spans="1:29" s="164" customFormat="1" ht="15" customHeight="1">
      <c r="A164" s="161"/>
      <c r="B164" s="201" t="s">
        <v>196</v>
      </c>
      <c r="C164" s="202"/>
      <c r="D164" s="203"/>
      <c r="E164" s="168" t="s">
        <v>206</v>
      </c>
      <c r="F164" s="169">
        <f>F165</f>
        <v>1113594</v>
      </c>
      <c r="G164" s="169">
        <f t="shared" ref="G164:H164" si="26">G165</f>
        <v>1113594</v>
      </c>
      <c r="H164" s="169">
        <f t="shared" si="26"/>
        <v>569787.19999999995</v>
      </c>
      <c r="I164" s="170">
        <f>H164/G164*100</f>
        <v>51.166511313818141</v>
      </c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  <c r="AA164" s="163"/>
      <c r="AB164" s="163"/>
      <c r="AC164" s="163"/>
    </row>
    <row r="165" spans="1:29" s="164" customFormat="1" ht="15" customHeight="1">
      <c r="A165" s="161"/>
      <c r="B165" s="161"/>
      <c r="C165" s="199">
        <v>32</v>
      </c>
      <c r="D165" s="200"/>
      <c r="E165" s="162" t="s">
        <v>77</v>
      </c>
      <c r="F165" s="63">
        <v>1113594</v>
      </c>
      <c r="G165" s="63">
        <v>1113594</v>
      </c>
      <c r="H165" s="63">
        <f>SUM(H166:H167)</f>
        <v>569787.19999999995</v>
      </c>
      <c r="I165" s="160">
        <f>H165/G165*100</f>
        <v>51.166511313818141</v>
      </c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  <c r="AB165" s="163"/>
      <c r="AC165" s="163"/>
    </row>
    <row r="166" spans="1:29" s="164" customFormat="1" ht="26.4">
      <c r="A166" s="161"/>
      <c r="B166" s="161"/>
      <c r="C166" s="161"/>
      <c r="D166" s="161">
        <v>3224</v>
      </c>
      <c r="E166" s="168" t="s">
        <v>87</v>
      </c>
      <c r="F166" s="171">
        <v>0</v>
      </c>
      <c r="G166" s="171">
        <v>0</v>
      </c>
      <c r="H166" s="169">
        <v>107408.56</v>
      </c>
      <c r="I166" s="170">
        <v>0</v>
      </c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  <c r="AA166" s="163"/>
      <c r="AB166" s="163"/>
      <c r="AC166" s="163"/>
    </row>
    <row r="167" spans="1:29" s="164" customFormat="1" ht="15" customHeight="1">
      <c r="A167" s="161"/>
      <c r="B167" s="161"/>
      <c r="C167" s="161"/>
      <c r="D167" s="161">
        <v>3232</v>
      </c>
      <c r="E167" s="168" t="s">
        <v>92</v>
      </c>
      <c r="F167" s="171">
        <v>0</v>
      </c>
      <c r="G167" s="171">
        <v>0</v>
      </c>
      <c r="H167" s="169">
        <v>462378.64</v>
      </c>
      <c r="I167" s="170">
        <v>0</v>
      </c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  <c r="AA167" s="163"/>
      <c r="AB167" s="163"/>
      <c r="AC167" s="163"/>
    </row>
    <row r="168" spans="1:29" s="164" customFormat="1" ht="15" customHeight="1">
      <c r="A168" s="161"/>
      <c r="B168" s="201" t="s">
        <v>197</v>
      </c>
      <c r="C168" s="202"/>
      <c r="D168" s="203"/>
      <c r="E168" s="168" t="s">
        <v>207</v>
      </c>
      <c r="F168" s="169">
        <f>F169</f>
        <v>12441</v>
      </c>
      <c r="G168" s="169">
        <f t="shared" ref="G168:H168" si="27">G169</f>
        <v>12441</v>
      </c>
      <c r="H168" s="169">
        <f t="shared" si="27"/>
        <v>12441</v>
      </c>
      <c r="I168" s="170">
        <f>H168/G168*100</f>
        <v>100</v>
      </c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</row>
    <row r="169" spans="1:29" s="164" customFormat="1" ht="15" customHeight="1">
      <c r="A169" s="161"/>
      <c r="B169" s="161"/>
      <c r="C169" s="199">
        <v>32</v>
      </c>
      <c r="D169" s="200"/>
      <c r="E169" s="162" t="s">
        <v>77</v>
      </c>
      <c r="F169" s="63">
        <v>12441</v>
      </c>
      <c r="G169" s="63">
        <v>12441</v>
      </c>
      <c r="H169" s="63">
        <f>H170</f>
        <v>12441</v>
      </c>
      <c r="I169" s="160">
        <f>H169/G169*100</f>
        <v>100</v>
      </c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</row>
    <row r="170" spans="1:29" s="164" customFormat="1" ht="15" customHeight="1">
      <c r="A170" s="161"/>
      <c r="B170" s="161"/>
      <c r="C170" s="161"/>
      <c r="D170" s="161">
        <v>3232</v>
      </c>
      <c r="E170" s="168" t="s">
        <v>92</v>
      </c>
      <c r="F170" s="171">
        <v>0</v>
      </c>
      <c r="G170" s="171">
        <v>0</v>
      </c>
      <c r="H170" s="169">
        <v>12441</v>
      </c>
      <c r="I170" s="170">
        <v>0</v>
      </c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</row>
    <row r="171" spans="1:29" s="164" customFormat="1" ht="15" customHeight="1">
      <c r="A171" s="175"/>
      <c r="B171" s="201" t="s">
        <v>199</v>
      </c>
      <c r="C171" s="202"/>
      <c r="D171" s="203"/>
      <c r="E171" s="168" t="s">
        <v>208</v>
      </c>
      <c r="F171" s="169">
        <f>F172</f>
        <v>60000</v>
      </c>
      <c r="G171" s="169">
        <f t="shared" ref="G171:H171" si="28">G172</f>
        <v>60000</v>
      </c>
      <c r="H171" s="169">
        <f t="shared" si="28"/>
        <v>59156.26</v>
      </c>
      <c r="I171" s="146">
        <f>H171/G171*100</f>
        <v>98.593766666666667</v>
      </c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</row>
    <row r="172" spans="1:29" s="164" customFormat="1" ht="15" customHeight="1">
      <c r="A172" s="161"/>
      <c r="B172" s="161"/>
      <c r="C172" s="199">
        <v>32</v>
      </c>
      <c r="D172" s="200"/>
      <c r="E172" s="162" t="s">
        <v>77</v>
      </c>
      <c r="F172" s="63">
        <v>60000</v>
      </c>
      <c r="G172" s="63">
        <v>60000</v>
      </c>
      <c r="H172" s="63">
        <f>H173</f>
        <v>59156.26</v>
      </c>
      <c r="I172" s="6">
        <f>H172/G172*100</f>
        <v>98.593766666666667</v>
      </c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</row>
    <row r="173" spans="1:29" s="164" customFormat="1" ht="15" customHeight="1">
      <c r="A173" s="161"/>
      <c r="B173" s="161"/>
      <c r="C173" s="161"/>
      <c r="D173" s="161">
        <v>3232</v>
      </c>
      <c r="E173" s="168" t="s">
        <v>92</v>
      </c>
      <c r="F173" s="169">
        <v>0</v>
      </c>
      <c r="G173" s="169">
        <v>0</v>
      </c>
      <c r="H173" s="169">
        <v>59156.26</v>
      </c>
      <c r="I173" s="146">
        <v>0</v>
      </c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</row>
    <row r="174" spans="1:29" s="164" customFormat="1" ht="15" customHeight="1">
      <c r="A174" s="204" t="s">
        <v>224</v>
      </c>
      <c r="B174" s="205"/>
      <c r="C174" s="205"/>
      <c r="D174" s="206"/>
      <c r="E174" s="165" t="s">
        <v>234</v>
      </c>
      <c r="F174" s="166">
        <f>F175+F177+F183+F190</f>
        <v>2207999</v>
      </c>
      <c r="G174" s="166">
        <f>G175+G177+G183+G190</f>
        <v>2207999</v>
      </c>
      <c r="H174" s="166">
        <f>H175+H177+H183+H190</f>
        <v>1481655.4700000002</v>
      </c>
      <c r="I174" s="167">
        <f>H174/G174*100</f>
        <v>67.10399189492388</v>
      </c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</row>
    <row r="175" spans="1:29" s="164" customFormat="1" ht="15" customHeight="1">
      <c r="A175" s="161"/>
      <c r="B175" s="201" t="s">
        <v>194</v>
      </c>
      <c r="C175" s="202"/>
      <c r="D175" s="203"/>
      <c r="E175" s="168" t="s">
        <v>204</v>
      </c>
      <c r="F175" s="169">
        <v>120000</v>
      </c>
      <c r="G175" s="169">
        <v>120000</v>
      </c>
      <c r="H175" s="169">
        <f>H176</f>
        <v>0</v>
      </c>
      <c r="I175" s="146">
        <f>I176</f>
        <v>0</v>
      </c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</row>
    <row r="176" spans="1:29" s="164" customFormat="1" ht="15" customHeight="1">
      <c r="A176" s="161"/>
      <c r="B176" s="161"/>
      <c r="C176" s="199">
        <v>34</v>
      </c>
      <c r="D176" s="200"/>
      <c r="E176" s="162" t="s">
        <v>109</v>
      </c>
      <c r="F176" s="63">
        <v>120000</v>
      </c>
      <c r="G176" s="63">
        <v>120000</v>
      </c>
      <c r="H176" s="63">
        <v>0</v>
      </c>
      <c r="I176" s="6">
        <v>0</v>
      </c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</row>
    <row r="177" spans="1:29" s="164" customFormat="1" ht="15" customHeight="1">
      <c r="A177" s="161"/>
      <c r="B177" s="201" t="s">
        <v>195</v>
      </c>
      <c r="C177" s="202"/>
      <c r="D177" s="203"/>
      <c r="E177" s="168" t="s">
        <v>205</v>
      </c>
      <c r="F177" s="169">
        <f>F178+F181</f>
        <v>386916</v>
      </c>
      <c r="G177" s="169">
        <f t="shared" ref="G177:H177" si="29">G178+G181</f>
        <v>386916</v>
      </c>
      <c r="H177" s="169">
        <f t="shared" si="29"/>
        <v>8250</v>
      </c>
      <c r="I177" s="146">
        <f>H177/G177*100</f>
        <v>2.1322457587693453</v>
      </c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  <c r="AB177" s="163"/>
      <c r="AC177" s="163"/>
    </row>
    <row r="178" spans="1:29" s="164" customFormat="1" ht="15" customHeight="1">
      <c r="A178" s="161"/>
      <c r="B178" s="161"/>
      <c r="C178" s="161">
        <v>34</v>
      </c>
      <c r="D178" s="161"/>
      <c r="E178" s="162" t="s">
        <v>109</v>
      </c>
      <c r="F178" s="63">
        <v>8250</v>
      </c>
      <c r="G178" s="63">
        <v>8250</v>
      </c>
      <c r="H178" s="63">
        <f>SUM(H179:H180)</f>
        <v>8250</v>
      </c>
      <c r="I178" s="6">
        <f>H178/G178*100</f>
        <v>100</v>
      </c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</row>
    <row r="179" spans="1:29" s="164" customFormat="1" ht="39.6">
      <c r="A179" s="161"/>
      <c r="B179" s="161"/>
      <c r="C179" s="161"/>
      <c r="D179" s="161">
        <v>3422</v>
      </c>
      <c r="E179" s="168" t="s">
        <v>111</v>
      </c>
      <c r="F179" s="171">
        <v>0</v>
      </c>
      <c r="G179" s="171">
        <v>0</v>
      </c>
      <c r="H179" s="169">
        <v>1568.93</v>
      </c>
      <c r="I179" s="146">
        <v>0</v>
      </c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  <c r="AA179" s="163"/>
      <c r="AB179" s="163"/>
      <c r="AC179" s="163"/>
    </row>
    <row r="180" spans="1:29" s="164" customFormat="1" ht="39.6">
      <c r="A180" s="161"/>
      <c r="B180" s="161"/>
      <c r="C180" s="161"/>
      <c r="D180" s="161">
        <v>3423</v>
      </c>
      <c r="E180" s="168" t="s">
        <v>112</v>
      </c>
      <c r="F180" s="171">
        <v>0</v>
      </c>
      <c r="G180" s="171">
        <v>0</v>
      </c>
      <c r="H180" s="169">
        <v>6681.07</v>
      </c>
      <c r="I180" s="146">
        <v>0</v>
      </c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  <c r="AA180" s="163"/>
      <c r="AB180" s="163"/>
      <c r="AC180" s="163"/>
    </row>
    <row r="181" spans="1:29" s="164" customFormat="1" ht="26.4">
      <c r="A181" s="161"/>
      <c r="B181" s="161"/>
      <c r="C181" s="199">
        <v>54</v>
      </c>
      <c r="D181" s="200"/>
      <c r="E181" s="162" t="s">
        <v>235</v>
      </c>
      <c r="F181" s="63">
        <v>378666</v>
      </c>
      <c r="G181" s="63">
        <v>378666</v>
      </c>
      <c r="H181" s="63">
        <f>H182</f>
        <v>0</v>
      </c>
      <c r="I181" s="6">
        <v>0</v>
      </c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  <c r="AA181" s="163"/>
      <c r="AB181" s="163"/>
      <c r="AC181" s="163"/>
    </row>
    <row r="182" spans="1:29" s="164" customFormat="1" ht="39.6">
      <c r="A182" s="161"/>
      <c r="B182" s="161"/>
      <c r="C182" s="161"/>
      <c r="D182" s="161">
        <v>5443</v>
      </c>
      <c r="E182" s="168" t="s">
        <v>236</v>
      </c>
      <c r="F182" s="171">
        <v>0</v>
      </c>
      <c r="G182" s="171">
        <v>0</v>
      </c>
      <c r="H182" s="169">
        <v>0</v>
      </c>
      <c r="I182" s="146">
        <v>0</v>
      </c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  <c r="AA182" s="163"/>
      <c r="AB182" s="163"/>
      <c r="AC182" s="163"/>
    </row>
    <row r="183" spans="1:29" s="164" customFormat="1" ht="15" customHeight="1">
      <c r="A183" s="161"/>
      <c r="B183" s="201" t="s">
        <v>196</v>
      </c>
      <c r="C183" s="202"/>
      <c r="D183" s="203"/>
      <c r="E183" s="168" t="s">
        <v>206</v>
      </c>
      <c r="F183" s="169">
        <f>F184+F187</f>
        <v>1170192</v>
      </c>
      <c r="G183" s="169">
        <f t="shared" ref="G183:H183" si="30">G184+G187</f>
        <v>1170192</v>
      </c>
      <c r="H183" s="169">
        <f t="shared" si="30"/>
        <v>942514.47000000009</v>
      </c>
      <c r="I183" s="170">
        <f>H183/G183*100</f>
        <v>80.543574900529151</v>
      </c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  <c r="AA183" s="163"/>
      <c r="AB183" s="163"/>
      <c r="AC183" s="163"/>
    </row>
    <row r="184" spans="1:29" s="164" customFormat="1" ht="15" customHeight="1">
      <c r="A184" s="161"/>
      <c r="B184" s="161"/>
      <c r="C184" s="199">
        <v>34</v>
      </c>
      <c r="D184" s="200"/>
      <c r="E184" s="162" t="s">
        <v>109</v>
      </c>
      <c r="F184" s="63">
        <v>51300</v>
      </c>
      <c r="G184" s="63">
        <v>51300</v>
      </c>
      <c r="H184" s="63">
        <f>H185+H186</f>
        <v>56192.91</v>
      </c>
      <c r="I184" s="160">
        <f>H184/G184*100</f>
        <v>109.53783625730995</v>
      </c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  <c r="AA184" s="163"/>
      <c r="AB184" s="163"/>
      <c r="AC184" s="163"/>
    </row>
    <row r="185" spans="1:29" s="164" customFormat="1" ht="42" customHeight="1">
      <c r="A185" s="161"/>
      <c r="B185" s="161"/>
      <c r="C185" s="161"/>
      <c r="D185" s="161">
        <v>3422</v>
      </c>
      <c r="E185" s="168" t="s">
        <v>111</v>
      </c>
      <c r="F185" s="169">
        <v>0</v>
      </c>
      <c r="G185" s="169">
        <v>0</v>
      </c>
      <c r="H185" s="169">
        <v>2921.79</v>
      </c>
      <c r="I185" s="170">
        <v>0</v>
      </c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  <c r="AA185" s="163"/>
      <c r="AB185" s="163"/>
      <c r="AC185" s="163"/>
    </row>
    <row r="186" spans="1:29" s="164" customFormat="1" ht="39.6">
      <c r="A186" s="161"/>
      <c r="B186" s="161"/>
      <c r="C186" s="161"/>
      <c r="D186" s="161">
        <v>3423</v>
      </c>
      <c r="E186" s="168" t="s">
        <v>112</v>
      </c>
      <c r="F186" s="169">
        <v>0</v>
      </c>
      <c r="G186" s="169">
        <v>0</v>
      </c>
      <c r="H186" s="169">
        <v>53271.12</v>
      </c>
      <c r="I186" s="170">
        <v>0</v>
      </c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163"/>
      <c r="AB186" s="163"/>
      <c r="AC186" s="163"/>
    </row>
    <row r="187" spans="1:29" s="164" customFormat="1" ht="26.4">
      <c r="A187" s="161"/>
      <c r="B187" s="161"/>
      <c r="C187" s="199">
        <v>54</v>
      </c>
      <c r="D187" s="200"/>
      <c r="E187" s="162" t="s">
        <v>235</v>
      </c>
      <c r="F187" s="63">
        <v>1118892</v>
      </c>
      <c r="G187" s="63">
        <v>1118892</v>
      </c>
      <c r="H187" s="63">
        <f>SUM(H188:H189)</f>
        <v>886321.56</v>
      </c>
      <c r="I187" s="160">
        <f>H187/G187*100</f>
        <v>79.214219066719579</v>
      </c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  <c r="AC187" s="163"/>
    </row>
    <row r="188" spans="1:29" s="164" customFormat="1" ht="26.4">
      <c r="A188" s="161"/>
      <c r="B188" s="161"/>
      <c r="C188" s="161"/>
      <c r="D188" s="161">
        <v>5422</v>
      </c>
      <c r="E188" s="168" t="s">
        <v>237</v>
      </c>
      <c r="F188" s="169">
        <v>0</v>
      </c>
      <c r="G188" s="169">
        <v>0</v>
      </c>
      <c r="H188" s="169">
        <v>118891.51</v>
      </c>
      <c r="I188" s="146">
        <v>0</v>
      </c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</row>
    <row r="189" spans="1:29" s="164" customFormat="1" ht="39.6">
      <c r="A189" s="161"/>
      <c r="B189" s="161"/>
      <c r="C189" s="161"/>
      <c r="D189" s="161">
        <v>5443</v>
      </c>
      <c r="E189" s="168" t="s">
        <v>236</v>
      </c>
      <c r="F189" s="169">
        <v>0</v>
      </c>
      <c r="G189" s="169">
        <v>0</v>
      </c>
      <c r="H189" s="169">
        <v>767430.05</v>
      </c>
      <c r="I189" s="146">
        <v>0</v>
      </c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</row>
    <row r="190" spans="1:29" s="164" customFormat="1" ht="15" customHeight="1">
      <c r="A190" s="161"/>
      <c r="B190" s="201" t="s">
        <v>197</v>
      </c>
      <c r="C190" s="202"/>
      <c r="D190" s="203"/>
      <c r="E190" s="168" t="s">
        <v>207</v>
      </c>
      <c r="F190" s="169">
        <f>F191+F194</f>
        <v>530891</v>
      </c>
      <c r="G190" s="169">
        <f t="shared" ref="G190:H190" si="31">G191+G194</f>
        <v>530891</v>
      </c>
      <c r="H190" s="169">
        <f t="shared" si="31"/>
        <v>530891</v>
      </c>
      <c r="I190" s="146">
        <f>H190/G190*100</f>
        <v>100</v>
      </c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</row>
    <row r="191" spans="1:29" s="164" customFormat="1" ht="15" customHeight="1">
      <c r="A191" s="161"/>
      <c r="B191" s="161"/>
      <c r="C191" s="199">
        <v>34</v>
      </c>
      <c r="D191" s="200"/>
      <c r="E191" s="162" t="s">
        <v>109</v>
      </c>
      <c r="F191" s="63">
        <v>46600</v>
      </c>
      <c r="G191" s="63">
        <v>46600</v>
      </c>
      <c r="H191" s="63">
        <f>SUM(H192:H193)</f>
        <v>46600.03</v>
      </c>
      <c r="I191" s="6">
        <f>H191/G191*100</f>
        <v>100.00006437768241</v>
      </c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</row>
    <row r="192" spans="1:29" s="164" customFormat="1" ht="39.6">
      <c r="A192" s="161"/>
      <c r="B192" s="161"/>
      <c r="C192" s="161"/>
      <c r="D192" s="161">
        <v>3422</v>
      </c>
      <c r="E192" s="168" t="s">
        <v>111</v>
      </c>
      <c r="F192" s="169">
        <v>0</v>
      </c>
      <c r="G192" s="169">
        <v>0</v>
      </c>
      <c r="H192" s="169">
        <v>7378.52</v>
      </c>
      <c r="I192" s="146">
        <v>0</v>
      </c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</row>
    <row r="193" spans="1:29" s="164" customFormat="1" ht="39.6">
      <c r="A193" s="161"/>
      <c r="B193" s="161"/>
      <c r="C193" s="161"/>
      <c r="D193" s="161">
        <v>3423</v>
      </c>
      <c r="E193" s="168" t="s">
        <v>112</v>
      </c>
      <c r="F193" s="169">
        <v>0</v>
      </c>
      <c r="G193" s="169">
        <v>0</v>
      </c>
      <c r="H193" s="169">
        <v>39221.51</v>
      </c>
      <c r="I193" s="146">
        <v>0</v>
      </c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</row>
    <row r="194" spans="1:29" s="164" customFormat="1" ht="26.4">
      <c r="A194" s="161"/>
      <c r="B194" s="161"/>
      <c r="C194" s="199">
        <v>54</v>
      </c>
      <c r="D194" s="200"/>
      <c r="E194" s="162" t="s">
        <v>235</v>
      </c>
      <c r="F194" s="63">
        <v>484291</v>
      </c>
      <c r="G194" s="63">
        <v>484291</v>
      </c>
      <c r="H194" s="63">
        <f>SUM(H195:H196)</f>
        <v>484290.97</v>
      </c>
      <c r="I194" s="6">
        <f>H194/G194*100</f>
        <v>99.999993805377343</v>
      </c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</row>
    <row r="195" spans="1:29" s="164" customFormat="1" ht="26.4">
      <c r="A195" s="161"/>
      <c r="B195" s="161"/>
      <c r="C195" s="161"/>
      <c r="D195" s="161">
        <v>5422</v>
      </c>
      <c r="E195" s="168" t="s">
        <v>237</v>
      </c>
      <c r="F195" s="169">
        <v>0</v>
      </c>
      <c r="G195" s="169">
        <v>0</v>
      </c>
      <c r="H195" s="169">
        <v>356672.97</v>
      </c>
      <c r="I195" s="146">
        <v>0</v>
      </c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  <c r="AA195" s="163"/>
      <c r="AB195" s="163"/>
      <c r="AC195" s="163"/>
    </row>
    <row r="196" spans="1:29" s="164" customFormat="1" ht="39.6">
      <c r="A196" s="161"/>
      <c r="B196" s="161"/>
      <c r="C196" s="161"/>
      <c r="D196" s="161">
        <v>5443</v>
      </c>
      <c r="E196" s="168" t="s">
        <v>236</v>
      </c>
      <c r="F196" s="169">
        <v>0</v>
      </c>
      <c r="G196" s="169">
        <v>0</v>
      </c>
      <c r="H196" s="169">
        <v>127618</v>
      </c>
      <c r="I196" s="146">
        <v>0</v>
      </c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  <c r="AA196" s="163"/>
      <c r="AB196" s="163"/>
      <c r="AC196" s="163"/>
    </row>
    <row r="197" spans="1:29" s="4" customFormat="1">
      <c r="A197" s="99"/>
      <c r="B197" s="99"/>
      <c r="C197" s="99"/>
      <c r="D197" s="90"/>
      <c r="E197" s="91"/>
      <c r="F197" s="91"/>
      <c r="G197" s="91"/>
      <c r="H197" s="91"/>
      <c r="I197" s="93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</row>
    <row r="198" spans="1:29" s="4" customFormat="1">
      <c r="A198" s="99"/>
      <c r="B198" s="99"/>
      <c r="C198" s="99"/>
      <c r="D198" s="90"/>
      <c r="E198" s="91"/>
      <c r="F198" s="91"/>
      <c r="G198" s="91"/>
      <c r="H198" s="91"/>
      <c r="I198" s="93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</row>
    <row r="199" spans="1:29" s="4" customFormat="1">
      <c r="A199" s="99"/>
      <c r="B199" s="99"/>
      <c r="C199" s="99"/>
      <c r="D199" s="90"/>
      <c r="E199" s="91"/>
      <c r="F199" s="91"/>
      <c r="G199" s="91"/>
      <c r="H199" s="91"/>
      <c r="I199" s="93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</row>
    <row r="200" spans="1:29" s="4" customFormat="1">
      <c r="A200" s="99"/>
      <c r="B200" s="99"/>
      <c r="C200" s="99"/>
      <c r="D200" s="90"/>
      <c r="E200" s="91"/>
      <c r="F200" s="91"/>
      <c r="G200" s="91"/>
      <c r="H200" s="91"/>
      <c r="I200" s="93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</row>
    <row r="201" spans="1:29" s="4" customFormat="1">
      <c r="A201" s="99"/>
      <c r="B201" s="99"/>
      <c r="C201" s="99"/>
      <c r="D201" s="90"/>
      <c r="E201" s="91"/>
      <c r="F201" s="91"/>
      <c r="G201" s="91"/>
      <c r="H201" s="91"/>
      <c r="I201" s="93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</row>
    <row r="202" spans="1:29" s="4" customFormat="1">
      <c r="A202" s="99"/>
      <c r="B202" s="99"/>
      <c r="C202" s="99"/>
      <c r="D202" s="90"/>
      <c r="E202" s="91"/>
      <c r="F202" s="91"/>
      <c r="G202" s="91"/>
      <c r="H202" s="91"/>
      <c r="I202" s="93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</row>
    <row r="203" spans="1:29" s="4" customFormat="1">
      <c r="A203" s="99"/>
      <c r="B203" s="99"/>
      <c r="C203" s="99"/>
      <c r="D203" s="90"/>
      <c r="E203" s="91"/>
      <c r="F203" s="91"/>
      <c r="G203" s="91"/>
      <c r="H203" s="91"/>
      <c r="I203" s="93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</row>
    <row r="204" spans="1:29" s="4" customFormat="1">
      <c r="A204" s="99"/>
      <c r="B204" s="99"/>
      <c r="C204" s="99"/>
      <c r="D204" s="90"/>
      <c r="E204" s="91"/>
      <c r="F204" s="91"/>
      <c r="G204" s="91"/>
      <c r="H204" s="91"/>
      <c r="I204" s="93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</row>
    <row r="205" spans="1:29" s="4" customFormat="1">
      <c r="A205" s="99"/>
      <c r="B205" s="99"/>
      <c r="C205" s="99"/>
      <c r="D205" s="90"/>
      <c r="E205" s="91"/>
      <c r="F205" s="91"/>
      <c r="G205" s="91"/>
      <c r="H205" s="91"/>
      <c r="I205" s="93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</row>
    <row r="206" spans="1:29" s="4" customFormat="1">
      <c r="A206" s="99"/>
      <c r="B206" s="99"/>
      <c r="C206" s="99"/>
      <c r="D206" s="90"/>
      <c r="E206" s="91"/>
      <c r="F206" s="91"/>
      <c r="G206" s="91"/>
      <c r="H206" s="91"/>
      <c r="I206" s="93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</row>
    <row r="207" spans="1:29" s="4" customFormat="1">
      <c r="A207" s="99"/>
      <c r="B207" s="99"/>
      <c r="C207" s="99"/>
      <c r="D207" s="90"/>
      <c r="E207" s="91"/>
      <c r="F207" s="91"/>
      <c r="G207" s="91"/>
      <c r="H207" s="91"/>
      <c r="I207" s="93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</row>
    <row r="208" spans="1:29" s="4" customFormat="1">
      <c r="A208" s="99"/>
      <c r="B208" s="99"/>
      <c r="C208" s="99"/>
      <c r="D208" s="90"/>
      <c r="E208" s="91"/>
      <c r="F208" s="91"/>
      <c r="G208" s="91"/>
      <c r="H208" s="91"/>
      <c r="I208" s="93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  <c r="AA208" s="89"/>
      <c r="AB208" s="89"/>
      <c r="AC208" s="89"/>
    </row>
    <row r="209" spans="1:29" s="4" customFormat="1">
      <c r="A209" s="99"/>
      <c r="B209" s="99"/>
      <c r="C209" s="99"/>
      <c r="D209" s="90"/>
      <c r="E209" s="91"/>
      <c r="F209" s="91"/>
      <c r="G209" s="91"/>
      <c r="H209" s="91"/>
      <c r="I209" s="93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</row>
    <row r="210" spans="1:29" s="4" customFormat="1">
      <c r="A210" s="99"/>
      <c r="B210" s="99"/>
      <c r="C210" s="99"/>
      <c r="D210" s="90"/>
      <c r="E210" s="91"/>
      <c r="F210" s="91"/>
      <c r="G210" s="91"/>
      <c r="H210" s="91"/>
      <c r="I210" s="93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  <c r="AA210" s="89"/>
      <c r="AB210" s="89"/>
      <c r="AC210" s="89"/>
    </row>
    <row r="211" spans="1:29" s="4" customFormat="1">
      <c r="A211" s="99"/>
      <c r="B211" s="99"/>
      <c r="C211" s="99"/>
      <c r="D211" s="90"/>
      <c r="E211" s="91"/>
      <c r="F211" s="91"/>
      <c r="G211" s="91"/>
      <c r="H211" s="91"/>
      <c r="I211" s="93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</row>
    <row r="212" spans="1:29" s="4" customFormat="1">
      <c r="A212" s="99"/>
      <c r="B212" s="99"/>
      <c r="C212" s="99"/>
      <c r="D212" s="90"/>
      <c r="E212" s="91"/>
      <c r="F212" s="91"/>
      <c r="G212" s="91"/>
      <c r="H212" s="91"/>
      <c r="I212" s="93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  <c r="AA212" s="89"/>
      <c r="AB212" s="89"/>
      <c r="AC212" s="89"/>
    </row>
    <row r="213" spans="1:29" s="4" customFormat="1">
      <c r="A213" s="99"/>
      <c r="B213" s="99"/>
      <c r="C213" s="99"/>
      <c r="D213" s="90"/>
      <c r="E213" s="91"/>
      <c r="F213" s="91"/>
      <c r="G213" s="91"/>
      <c r="H213" s="91"/>
      <c r="I213" s="93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  <c r="AA213" s="89"/>
      <c r="AB213" s="89"/>
      <c r="AC213" s="89"/>
    </row>
    <row r="214" spans="1:29" s="4" customFormat="1">
      <c r="A214" s="99"/>
      <c r="B214" s="99"/>
      <c r="C214" s="99"/>
      <c r="D214" s="90"/>
      <c r="E214" s="91"/>
      <c r="F214" s="91"/>
      <c r="G214" s="91"/>
      <c r="H214" s="91"/>
      <c r="I214" s="93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  <c r="AA214" s="89"/>
      <c r="AB214" s="89"/>
      <c r="AC214" s="89"/>
    </row>
    <row r="215" spans="1:29" s="4" customFormat="1">
      <c r="A215" s="99"/>
      <c r="B215" s="99"/>
      <c r="C215" s="99"/>
      <c r="D215" s="90"/>
      <c r="E215" s="91"/>
      <c r="F215" s="91"/>
      <c r="G215" s="91"/>
      <c r="H215" s="91"/>
      <c r="I215" s="93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</row>
    <row r="216" spans="1:29" s="4" customFormat="1">
      <c r="A216" s="99"/>
      <c r="B216" s="99"/>
      <c r="C216" s="99"/>
      <c r="D216" s="90"/>
      <c r="E216" s="91"/>
      <c r="F216" s="91"/>
      <c r="G216" s="91"/>
      <c r="H216" s="91"/>
      <c r="I216" s="93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89"/>
    </row>
    <row r="217" spans="1:29" s="4" customFormat="1">
      <c r="A217" s="99"/>
      <c r="B217" s="99"/>
      <c r="C217" s="99"/>
      <c r="D217" s="90"/>
      <c r="E217" s="91"/>
      <c r="F217" s="91"/>
      <c r="G217" s="91"/>
      <c r="H217" s="91"/>
      <c r="I217" s="93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  <c r="AB217" s="89"/>
      <c r="AC217" s="89"/>
    </row>
    <row r="218" spans="1:29" s="4" customFormat="1">
      <c r="A218" s="99"/>
      <c r="B218" s="99"/>
      <c r="C218" s="99"/>
      <c r="D218" s="90"/>
      <c r="E218" s="91"/>
      <c r="F218" s="91"/>
      <c r="G218" s="91"/>
      <c r="H218" s="91"/>
      <c r="I218" s="93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  <c r="AA218" s="89"/>
      <c r="AB218" s="89"/>
      <c r="AC218" s="89"/>
    </row>
    <row r="219" spans="1:29" s="4" customFormat="1">
      <c r="A219" s="99"/>
      <c r="B219" s="99"/>
      <c r="C219" s="99"/>
      <c r="D219" s="90"/>
      <c r="E219" s="91"/>
      <c r="F219" s="91"/>
      <c r="G219" s="91"/>
      <c r="H219" s="91"/>
      <c r="I219" s="93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89"/>
    </row>
    <row r="220" spans="1:29" s="4" customFormat="1">
      <c r="A220" s="99"/>
      <c r="B220" s="99"/>
      <c r="C220" s="99"/>
      <c r="D220" s="90"/>
      <c r="E220" s="91"/>
      <c r="F220" s="91"/>
      <c r="G220" s="91"/>
      <c r="H220" s="91"/>
      <c r="I220" s="93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89"/>
      <c r="AB220" s="89"/>
      <c r="AC220" s="89"/>
    </row>
    <row r="221" spans="1:29" s="4" customFormat="1">
      <c r="A221" s="99"/>
      <c r="B221" s="99"/>
      <c r="C221" s="99"/>
      <c r="D221" s="90"/>
      <c r="E221" s="91"/>
      <c r="F221" s="91"/>
      <c r="G221" s="91"/>
      <c r="H221" s="91"/>
      <c r="I221" s="93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  <c r="AA221" s="89"/>
      <c r="AB221" s="89"/>
      <c r="AC221" s="89"/>
    </row>
    <row r="222" spans="1:29" s="4" customFormat="1">
      <c r="A222" s="99"/>
      <c r="B222" s="99"/>
      <c r="C222" s="99"/>
      <c r="D222" s="90"/>
      <c r="E222" s="91"/>
      <c r="F222" s="91"/>
      <c r="G222" s="91"/>
      <c r="H222" s="91"/>
      <c r="I222" s="93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  <c r="AA222" s="89"/>
      <c r="AB222" s="89"/>
      <c r="AC222" s="89"/>
    </row>
    <row r="223" spans="1:29" s="4" customFormat="1">
      <c r="A223" s="99"/>
      <c r="B223" s="99"/>
      <c r="C223" s="99"/>
      <c r="D223" s="90"/>
      <c r="E223" s="91"/>
      <c r="F223" s="91"/>
      <c r="G223" s="91"/>
      <c r="H223" s="91"/>
      <c r="I223" s="93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</row>
    <row r="224" spans="1:29" s="4" customFormat="1">
      <c r="A224" s="99"/>
      <c r="B224" s="99"/>
      <c r="C224" s="99"/>
      <c r="D224" s="90"/>
      <c r="E224" s="91"/>
      <c r="F224" s="91"/>
      <c r="G224" s="91"/>
      <c r="H224" s="91"/>
      <c r="I224" s="93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  <c r="AA224" s="89"/>
      <c r="AB224" s="89"/>
      <c r="AC224" s="89"/>
    </row>
    <row r="225" spans="1:29" s="4" customFormat="1">
      <c r="A225" s="99"/>
      <c r="B225" s="99"/>
      <c r="C225" s="99"/>
      <c r="D225" s="90"/>
      <c r="E225" s="91"/>
      <c r="F225" s="91"/>
      <c r="G225" s="91"/>
      <c r="H225" s="91"/>
      <c r="I225" s="93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  <c r="AA225" s="89"/>
      <c r="AB225" s="89"/>
      <c r="AC225" s="89"/>
    </row>
    <row r="226" spans="1:29" s="4" customFormat="1">
      <c r="A226" s="99"/>
      <c r="B226" s="99"/>
      <c r="C226" s="99"/>
      <c r="D226" s="90"/>
      <c r="E226" s="91"/>
      <c r="F226" s="91"/>
      <c r="G226" s="91"/>
      <c r="H226" s="91"/>
      <c r="I226" s="93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  <c r="AA226" s="89"/>
      <c r="AB226" s="89"/>
      <c r="AC226" s="89"/>
    </row>
    <row r="227" spans="1:29" s="4" customFormat="1">
      <c r="A227" s="99"/>
      <c r="B227" s="99"/>
      <c r="C227" s="99"/>
      <c r="D227" s="90"/>
      <c r="E227" s="91"/>
      <c r="F227" s="91"/>
      <c r="G227" s="91"/>
      <c r="H227" s="91"/>
      <c r="I227" s="93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  <c r="AA227" s="89"/>
      <c r="AB227" s="89"/>
      <c r="AC227" s="89"/>
    </row>
    <row r="228" spans="1:29" s="4" customFormat="1">
      <c r="A228" s="99"/>
      <c r="B228" s="99"/>
      <c r="C228" s="99"/>
      <c r="D228" s="90"/>
      <c r="E228" s="91"/>
      <c r="F228" s="91"/>
      <c r="G228" s="91"/>
      <c r="H228" s="91"/>
      <c r="I228" s="93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</row>
    <row r="229" spans="1:29" s="4" customFormat="1">
      <c r="A229" s="99"/>
      <c r="B229" s="99"/>
      <c r="C229" s="99"/>
      <c r="D229" s="90"/>
      <c r="E229" s="91"/>
      <c r="F229" s="91"/>
      <c r="G229" s="91"/>
      <c r="H229" s="91"/>
      <c r="I229" s="93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</row>
    <row r="230" spans="1:29" s="4" customFormat="1">
      <c r="A230" s="99"/>
      <c r="B230" s="99"/>
      <c r="C230" s="99"/>
      <c r="D230" s="90"/>
      <c r="E230" s="91"/>
      <c r="F230" s="91"/>
      <c r="G230" s="91"/>
      <c r="H230" s="91"/>
      <c r="I230" s="93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  <c r="AA230" s="89"/>
      <c r="AB230" s="89"/>
      <c r="AC230" s="89"/>
    </row>
    <row r="231" spans="1:29" s="4" customFormat="1">
      <c r="A231" s="99"/>
      <c r="B231" s="99"/>
      <c r="C231" s="99"/>
      <c r="D231" s="90"/>
      <c r="E231" s="91"/>
      <c r="F231" s="91"/>
      <c r="G231" s="91"/>
      <c r="H231" s="91"/>
      <c r="I231" s="93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  <c r="AA231" s="89"/>
      <c r="AB231" s="89"/>
      <c r="AC231" s="89"/>
    </row>
    <row r="232" spans="1:29" s="4" customFormat="1">
      <c r="A232" s="99"/>
      <c r="B232" s="99"/>
      <c r="C232" s="99"/>
      <c r="D232" s="90"/>
      <c r="E232" s="91"/>
      <c r="F232" s="91"/>
      <c r="G232" s="91"/>
      <c r="H232" s="91"/>
      <c r="I232" s="93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</row>
    <row r="233" spans="1:29" s="4" customFormat="1">
      <c r="A233" s="99"/>
      <c r="B233" s="99"/>
      <c r="C233" s="99"/>
      <c r="D233" s="90"/>
      <c r="E233" s="91"/>
      <c r="F233" s="91"/>
      <c r="G233" s="91"/>
      <c r="H233" s="91"/>
      <c r="I233" s="93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</row>
    <row r="234" spans="1:29" s="4" customFormat="1">
      <c r="A234" s="99"/>
      <c r="B234" s="99"/>
      <c r="C234" s="99"/>
      <c r="D234" s="90"/>
      <c r="E234" s="91"/>
      <c r="F234" s="91"/>
      <c r="G234" s="91"/>
      <c r="H234" s="91"/>
      <c r="I234" s="93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  <c r="AA234" s="89"/>
      <c r="AB234" s="89"/>
      <c r="AC234" s="89"/>
    </row>
    <row r="235" spans="1:29" s="4" customFormat="1">
      <c r="A235" s="99"/>
      <c r="B235" s="99"/>
      <c r="C235" s="99"/>
      <c r="D235" s="90"/>
      <c r="E235" s="91"/>
      <c r="F235" s="91"/>
      <c r="G235" s="91"/>
      <c r="H235" s="91"/>
      <c r="I235" s="93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  <c r="AA235" s="89"/>
      <c r="AB235" s="89"/>
      <c r="AC235" s="89"/>
    </row>
    <row r="236" spans="1:29" s="4" customFormat="1">
      <c r="A236" s="99"/>
      <c r="B236" s="99"/>
      <c r="C236" s="99"/>
      <c r="D236" s="90"/>
      <c r="E236" s="91"/>
      <c r="F236" s="91"/>
      <c r="G236" s="91"/>
      <c r="H236" s="91"/>
      <c r="I236" s="93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  <c r="AA236" s="89"/>
      <c r="AB236" s="89"/>
      <c r="AC236" s="89"/>
    </row>
    <row r="237" spans="1:29" s="4" customFormat="1">
      <c r="A237" s="99"/>
      <c r="B237" s="99"/>
      <c r="C237" s="99"/>
      <c r="D237" s="90"/>
      <c r="E237" s="91"/>
      <c r="F237" s="91"/>
      <c r="G237" s="91"/>
      <c r="H237" s="91"/>
      <c r="I237" s="93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  <c r="AA237" s="89"/>
      <c r="AB237" s="89"/>
      <c r="AC237" s="89"/>
    </row>
    <row r="238" spans="1:29" s="4" customFormat="1">
      <c r="A238" s="99"/>
      <c r="B238" s="99"/>
      <c r="C238" s="99"/>
      <c r="D238" s="90"/>
      <c r="E238" s="91"/>
      <c r="F238" s="91"/>
      <c r="G238" s="91"/>
      <c r="H238" s="91"/>
      <c r="I238" s="93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  <c r="AA238" s="89"/>
      <c r="AB238" s="89"/>
      <c r="AC238" s="89"/>
    </row>
    <row r="239" spans="1:29" s="4" customFormat="1">
      <c r="A239" s="99"/>
      <c r="B239" s="99"/>
      <c r="C239" s="99"/>
      <c r="D239" s="90"/>
      <c r="E239" s="91"/>
      <c r="F239" s="91"/>
      <c r="G239" s="91"/>
      <c r="H239" s="91"/>
      <c r="I239" s="93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</row>
    <row r="240" spans="1:29" s="4" customFormat="1">
      <c r="A240" s="99"/>
      <c r="B240" s="99"/>
      <c r="C240" s="99"/>
      <c r="D240" s="90"/>
      <c r="E240" s="91"/>
      <c r="F240" s="91"/>
      <c r="G240" s="91"/>
      <c r="H240" s="91"/>
      <c r="I240" s="93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  <c r="AA240" s="89"/>
      <c r="AB240" s="89"/>
      <c r="AC240" s="89"/>
    </row>
    <row r="241" spans="1:29" s="4" customFormat="1">
      <c r="A241" s="99"/>
      <c r="B241" s="99"/>
      <c r="C241" s="99"/>
      <c r="D241" s="90"/>
      <c r="E241" s="91"/>
      <c r="F241" s="91"/>
      <c r="G241" s="91"/>
      <c r="H241" s="91"/>
      <c r="I241" s="93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  <c r="AA241" s="89"/>
      <c r="AB241" s="89"/>
      <c r="AC241" s="89"/>
    </row>
    <row r="242" spans="1:29" s="4" customFormat="1">
      <c r="A242" s="99"/>
      <c r="B242" s="99"/>
      <c r="C242" s="99"/>
      <c r="D242" s="90"/>
      <c r="E242" s="91"/>
      <c r="F242" s="91"/>
      <c r="G242" s="91"/>
      <c r="H242" s="91"/>
      <c r="I242" s="93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  <c r="AA242" s="89"/>
      <c r="AB242" s="89"/>
      <c r="AC242" s="89"/>
    </row>
    <row r="243" spans="1:29" s="4" customFormat="1">
      <c r="A243" s="99"/>
      <c r="B243" s="99"/>
      <c r="C243" s="99"/>
      <c r="D243" s="90"/>
      <c r="E243" s="91"/>
      <c r="F243" s="91"/>
      <c r="G243" s="91"/>
      <c r="H243" s="91"/>
      <c r="I243" s="93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  <c r="AA243" s="89"/>
      <c r="AB243" s="89"/>
      <c r="AC243" s="89"/>
    </row>
    <row r="244" spans="1:29" s="4" customFormat="1">
      <c r="A244" s="99"/>
      <c r="B244" s="99"/>
      <c r="C244" s="99"/>
      <c r="D244" s="90"/>
      <c r="E244" s="91"/>
      <c r="F244" s="91"/>
      <c r="G244" s="91"/>
      <c r="H244" s="91"/>
      <c r="I244" s="93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</row>
    <row r="245" spans="1:29" s="4" customFormat="1">
      <c r="A245" s="99"/>
      <c r="B245" s="99"/>
      <c r="C245" s="99"/>
      <c r="D245" s="90"/>
      <c r="E245" s="91"/>
      <c r="F245" s="91"/>
      <c r="G245" s="91"/>
      <c r="H245" s="91"/>
      <c r="I245" s="93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  <c r="AA245" s="89"/>
      <c r="AB245" s="89"/>
      <c r="AC245" s="89"/>
    </row>
    <row r="246" spans="1:29" s="4" customFormat="1">
      <c r="A246" s="99"/>
      <c r="B246" s="99"/>
      <c r="C246" s="99"/>
      <c r="D246" s="90"/>
      <c r="E246" s="91"/>
      <c r="F246" s="91"/>
      <c r="G246" s="91"/>
      <c r="H246" s="91"/>
      <c r="I246" s="93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  <c r="AA246" s="89"/>
      <c r="AB246" s="89"/>
      <c r="AC246" s="89"/>
    </row>
    <row r="247" spans="1:29" s="4" customFormat="1">
      <c r="A247" s="99"/>
      <c r="B247" s="99"/>
      <c r="C247" s="99"/>
      <c r="D247" s="90"/>
      <c r="E247" s="91"/>
      <c r="F247" s="91"/>
      <c r="G247" s="91"/>
      <c r="H247" s="91"/>
      <c r="I247" s="93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  <c r="AA247" s="89"/>
      <c r="AB247" s="89"/>
      <c r="AC247" s="89"/>
    </row>
    <row r="248" spans="1:29" s="4" customFormat="1">
      <c r="A248" s="99"/>
      <c r="B248" s="99"/>
      <c r="C248" s="99"/>
      <c r="D248" s="90"/>
      <c r="E248" s="91"/>
      <c r="F248" s="91"/>
      <c r="G248" s="91"/>
      <c r="H248" s="91"/>
      <c r="I248" s="93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  <c r="AA248" s="89"/>
      <c r="AB248" s="89"/>
      <c r="AC248" s="89"/>
    </row>
    <row r="249" spans="1:29" s="4" customFormat="1">
      <c r="A249" s="99"/>
      <c r="B249" s="99"/>
      <c r="C249" s="99"/>
      <c r="D249" s="90"/>
      <c r="E249" s="91"/>
      <c r="F249" s="91"/>
      <c r="G249" s="91"/>
      <c r="H249" s="91"/>
      <c r="I249" s="93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  <c r="AA249" s="89"/>
      <c r="AB249" s="89"/>
      <c r="AC249" s="89"/>
    </row>
    <row r="250" spans="1:29" s="4" customFormat="1">
      <c r="A250" s="99"/>
      <c r="B250" s="99"/>
      <c r="C250" s="99"/>
      <c r="D250" s="90"/>
      <c r="E250" s="91"/>
      <c r="F250" s="91"/>
      <c r="G250" s="91"/>
      <c r="H250" s="91"/>
      <c r="I250" s="93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  <c r="AA250" s="89"/>
      <c r="AB250" s="89"/>
      <c r="AC250" s="89"/>
    </row>
    <row r="251" spans="1:29" s="4" customFormat="1">
      <c r="A251" s="99"/>
      <c r="B251" s="99"/>
      <c r="C251" s="99"/>
      <c r="D251" s="90"/>
      <c r="E251" s="91"/>
      <c r="F251" s="91"/>
      <c r="G251" s="91"/>
      <c r="H251" s="91"/>
      <c r="I251" s="93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</row>
    <row r="252" spans="1:29" s="4" customFormat="1">
      <c r="A252" s="99"/>
      <c r="B252" s="99"/>
      <c r="C252" s="99"/>
      <c r="D252" s="90"/>
      <c r="E252" s="91"/>
      <c r="F252" s="91"/>
      <c r="G252" s="91"/>
      <c r="H252" s="91"/>
      <c r="I252" s="93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</row>
    <row r="253" spans="1:29" s="4" customFormat="1">
      <c r="A253" s="99"/>
      <c r="B253" s="99"/>
      <c r="C253" s="99"/>
      <c r="D253" s="90"/>
      <c r="E253" s="91"/>
      <c r="F253" s="91"/>
      <c r="G253" s="91"/>
      <c r="H253" s="91"/>
      <c r="I253" s="93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  <c r="AA253" s="89"/>
      <c r="AB253" s="89"/>
      <c r="AC253" s="89"/>
    </row>
    <row r="254" spans="1:29" s="4" customFormat="1">
      <c r="A254" s="99"/>
      <c r="B254" s="99"/>
      <c r="C254" s="99"/>
      <c r="D254" s="90"/>
      <c r="E254" s="91"/>
      <c r="F254" s="91"/>
      <c r="G254" s="91"/>
      <c r="H254" s="91"/>
      <c r="I254" s="93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  <c r="AA254" s="89"/>
      <c r="AB254" s="89"/>
      <c r="AC254" s="89"/>
    </row>
    <row r="255" spans="1:29" s="4" customFormat="1">
      <c r="A255" s="99"/>
      <c r="B255" s="99"/>
      <c r="C255" s="99"/>
      <c r="D255" s="90"/>
      <c r="E255" s="91"/>
      <c r="F255" s="91"/>
      <c r="G255" s="91"/>
      <c r="H255" s="91"/>
      <c r="I255" s="93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  <c r="AA255" s="89"/>
      <c r="AB255" s="89"/>
      <c r="AC255" s="89"/>
    </row>
    <row r="256" spans="1:29" s="4" customFormat="1">
      <c r="A256" s="99"/>
      <c r="B256" s="99"/>
      <c r="C256" s="99"/>
      <c r="D256" s="90"/>
      <c r="E256" s="91"/>
      <c r="F256" s="91"/>
      <c r="G256" s="91"/>
      <c r="H256" s="91"/>
      <c r="I256" s="93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  <c r="AA256" s="89"/>
      <c r="AB256" s="89"/>
      <c r="AC256" s="89"/>
    </row>
    <row r="257" spans="1:29" s="4" customFormat="1">
      <c r="A257" s="99"/>
      <c r="B257" s="99"/>
      <c r="C257" s="99"/>
      <c r="D257" s="90"/>
      <c r="E257" s="91"/>
      <c r="F257" s="91"/>
      <c r="G257" s="91"/>
      <c r="H257" s="91"/>
      <c r="I257" s="93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  <c r="AA257" s="89"/>
      <c r="AB257" s="89"/>
      <c r="AC257" s="89"/>
    </row>
    <row r="258" spans="1:29" s="4" customFormat="1">
      <c r="A258" s="99"/>
      <c r="B258" s="99"/>
      <c r="C258" s="99"/>
      <c r="D258" s="90"/>
      <c r="E258" s="91"/>
      <c r="F258" s="91"/>
      <c r="G258" s="91"/>
      <c r="H258" s="91"/>
      <c r="I258" s="93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</row>
    <row r="259" spans="1:29" s="4" customFormat="1">
      <c r="A259" s="99"/>
      <c r="B259" s="99"/>
      <c r="C259" s="99"/>
      <c r="D259" s="90"/>
      <c r="E259" s="91"/>
      <c r="F259" s="91"/>
      <c r="G259" s="91"/>
      <c r="H259" s="91"/>
      <c r="I259" s="93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  <c r="AA259" s="89"/>
      <c r="AB259" s="89"/>
      <c r="AC259" s="89"/>
    </row>
    <row r="260" spans="1:29" s="4" customFormat="1">
      <c r="A260" s="99"/>
      <c r="B260" s="99"/>
      <c r="C260" s="99"/>
      <c r="D260" s="90"/>
      <c r="E260" s="91"/>
      <c r="F260" s="91"/>
      <c r="G260" s="91"/>
      <c r="H260" s="91"/>
      <c r="I260" s="93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  <c r="AA260" s="89"/>
      <c r="AB260" s="89"/>
      <c r="AC260" s="89"/>
    </row>
  </sheetData>
  <mergeCells count="90">
    <mergeCell ref="C23:D23"/>
    <mergeCell ref="B144:D144"/>
    <mergeCell ref="C145:D145"/>
    <mergeCell ref="B171:D171"/>
    <mergeCell ref="C172:D172"/>
    <mergeCell ref="B33:D33"/>
    <mergeCell ref="C34:D34"/>
    <mergeCell ref="A35:D35"/>
    <mergeCell ref="A36:D36"/>
    <mergeCell ref="B26:D26"/>
    <mergeCell ref="C24:D24"/>
    <mergeCell ref="C27:D27"/>
    <mergeCell ref="B29:D29"/>
    <mergeCell ref="C30:D30"/>
    <mergeCell ref="C31:D31"/>
    <mergeCell ref="B37:D37"/>
    <mergeCell ref="B13:D13"/>
    <mergeCell ref="B12:D12"/>
    <mergeCell ref="B11:D11"/>
    <mergeCell ref="A20:D20"/>
    <mergeCell ref="A21:D21"/>
    <mergeCell ref="B15:D15"/>
    <mergeCell ref="B14:D14"/>
    <mergeCell ref="B22:D22"/>
    <mergeCell ref="B19:D19"/>
    <mergeCell ref="B18:D18"/>
    <mergeCell ref="B17:D17"/>
    <mergeCell ref="B16:D16"/>
    <mergeCell ref="D2:I2"/>
    <mergeCell ref="D4:I4"/>
    <mergeCell ref="A10:D10"/>
    <mergeCell ref="A7:E7"/>
    <mergeCell ref="A6:E6"/>
    <mergeCell ref="A8:E8"/>
    <mergeCell ref="A9:E9"/>
    <mergeCell ref="C38:D38"/>
    <mergeCell ref="A41:D41"/>
    <mergeCell ref="A42:D42"/>
    <mergeCell ref="B43:D43"/>
    <mergeCell ref="C44:D44"/>
    <mergeCell ref="C49:D49"/>
    <mergeCell ref="C72:D72"/>
    <mergeCell ref="C76:D76"/>
    <mergeCell ref="C78:D78"/>
    <mergeCell ref="B79:D79"/>
    <mergeCell ref="C80:D80"/>
    <mergeCell ref="C85:D85"/>
    <mergeCell ref="C111:D111"/>
    <mergeCell ref="C114:D114"/>
    <mergeCell ref="C116:D116"/>
    <mergeCell ref="B117:D117"/>
    <mergeCell ref="C118:D118"/>
    <mergeCell ref="C120:D120"/>
    <mergeCell ref="B122:D122"/>
    <mergeCell ref="C123:D123"/>
    <mergeCell ref="C125:D125"/>
    <mergeCell ref="B128:D128"/>
    <mergeCell ref="C129:D129"/>
    <mergeCell ref="A132:D132"/>
    <mergeCell ref="B146:D146"/>
    <mergeCell ref="B149:D149"/>
    <mergeCell ref="C147:D147"/>
    <mergeCell ref="C150:D150"/>
    <mergeCell ref="B133:D133"/>
    <mergeCell ref="C134:D134"/>
    <mergeCell ref="C139:D139"/>
    <mergeCell ref="B141:D141"/>
    <mergeCell ref="C142:D142"/>
    <mergeCell ref="A153:D153"/>
    <mergeCell ref="B154:D154"/>
    <mergeCell ref="C155:D155"/>
    <mergeCell ref="C157:D157"/>
    <mergeCell ref="A159:D159"/>
    <mergeCell ref="B160:D160"/>
    <mergeCell ref="C161:D161"/>
    <mergeCell ref="B164:D164"/>
    <mergeCell ref="C165:D165"/>
    <mergeCell ref="B168:D168"/>
    <mergeCell ref="C169:D169"/>
    <mergeCell ref="A174:D174"/>
    <mergeCell ref="B175:D175"/>
    <mergeCell ref="C176:D176"/>
    <mergeCell ref="B177:D177"/>
    <mergeCell ref="C191:D191"/>
    <mergeCell ref="C194:D194"/>
    <mergeCell ref="C181:D181"/>
    <mergeCell ref="B183:D183"/>
    <mergeCell ref="C184:D184"/>
    <mergeCell ref="C187:D187"/>
    <mergeCell ref="B190:D190"/>
  </mergeCells>
  <pageMargins left="0.75" right="0.75" top="1" bottom="1" header="0.5" footer="0.5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Rashodi i prihodi prema izvoru</vt:lpstr>
      <vt:lpstr>Rashodi prema funkc. klas.</vt:lpstr>
      <vt:lpstr>Račun financiranja</vt:lpstr>
      <vt:lpstr>Račun financ. - prema izvorima</vt:lpstr>
      <vt:lpstr>Programska klasifikacija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Nenad Keleminec</dc:creator>
  <cp:lastModifiedBy>Spomenka Sakač</cp:lastModifiedBy>
  <cp:lastPrinted>2025-07-21T07:16:09Z</cp:lastPrinted>
  <dcterms:created xsi:type="dcterms:W3CDTF">2025-07-17T07:52:32Z</dcterms:created>
  <dcterms:modified xsi:type="dcterms:W3CDTF">2026-03-25T12:09:57Z</dcterms:modified>
</cp:coreProperties>
</file>