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akac\Documents\Spomenka\Upravno vijeće\Sanacija\Mjesečni izvještaji\2025\Lipanj\Izvještaj o izvršenju financijskog plana\"/>
    </mc:Choice>
  </mc:AlternateContent>
  <bookViews>
    <workbookView xWindow="-120" yWindow="-120" windowWidth="29040" windowHeight="15840" tabRatio="730"/>
  </bookViews>
  <sheets>
    <sheet name="SAŽETAK" sheetId="9" r:id="rId1"/>
    <sheet name="Račun prihoda i rashoda" sheetId="2" r:id="rId2"/>
    <sheet name="Rashodi i prihodi prema izvoru" sheetId="3" r:id="rId3"/>
    <sheet name="Rashodi prema funkciskoj k" sheetId="5" r:id="rId4"/>
    <sheet name="Račun financiranja" sheetId="6" r:id="rId5"/>
    <sheet name="Račun fin prema izvorima f" sheetId="7" r:id="rId6"/>
    <sheet name="Programska klasifikacija" sheetId="8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8" l="1"/>
  <c r="I51" i="2"/>
  <c r="K94" i="2"/>
  <c r="K53" i="2"/>
  <c r="I119" i="2"/>
  <c r="I118" i="2" s="1"/>
  <c r="J41" i="2"/>
  <c r="K26" i="2"/>
  <c r="K12" i="2"/>
  <c r="J12" i="2"/>
  <c r="F31" i="3"/>
  <c r="F24" i="3"/>
  <c r="G8" i="3"/>
  <c r="F13" i="3"/>
  <c r="G12" i="3"/>
  <c r="F12" i="3"/>
  <c r="F8" i="5"/>
  <c r="F10" i="5"/>
  <c r="G7" i="5"/>
  <c r="G8" i="5"/>
  <c r="G9" i="5"/>
  <c r="G10" i="5"/>
  <c r="F7" i="5"/>
  <c r="J9" i="6"/>
  <c r="K9" i="6"/>
  <c r="J11" i="6"/>
  <c r="J12" i="6"/>
  <c r="J13" i="6"/>
  <c r="J14" i="6"/>
  <c r="K10" i="6"/>
  <c r="J10" i="6"/>
  <c r="G10" i="7"/>
  <c r="F10" i="7"/>
  <c r="G14" i="7"/>
  <c r="G15" i="7"/>
  <c r="G13" i="7"/>
  <c r="F14" i="7"/>
  <c r="F15" i="7"/>
  <c r="F13" i="7"/>
  <c r="B11" i="7"/>
  <c r="B13" i="7"/>
  <c r="G13" i="6"/>
  <c r="H13" i="6"/>
  <c r="I13" i="6"/>
  <c r="I11" i="6"/>
  <c r="G11" i="6"/>
  <c r="H11" i="6"/>
  <c r="I9" i="6"/>
  <c r="H9" i="6"/>
  <c r="G9" i="6"/>
  <c r="F9" i="6"/>
  <c r="F10" i="6"/>
  <c r="F13" i="6"/>
  <c r="F11" i="6"/>
  <c r="B7" i="5"/>
  <c r="B29" i="3"/>
  <c r="F24" i="9"/>
  <c r="G24" i="9"/>
  <c r="E25" i="9"/>
  <c r="B25" i="9"/>
  <c r="B10" i="7" l="1"/>
  <c r="G6" i="5"/>
  <c r="E6" i="5"/>
  <c r="D6" i="5"/>
  <c r="C6" i="5"/>
  <c r="B6" i="5"/>
  <c r="F6" i="5" l="1"/>
  <c r="C13" i="7"/>
  <c r="D13" i="7"/>
  <c r="E13" i="7"/>
  <c r="C11" i="7"/>
  <c r="C10" i="7" s="1"/>
  <c r="D11" i="7"/>
  <c r="D10" i="7" s="1"/>
  <c r="E11" i="7"/>
  <c r="E10" i="7" s="1"/>
  <c r="C8" i="7"/>
  <c r="C7" i="7" s="1"/>
  <c r="D8" i="7"/>
  <c r="D7" i="7" s="1"/>
  <c r="E8" i="7"/>
  <c r="E7" i="7" s="1"/>
  <c r="B8" i="7"/>
  <c r="B7" i="7" s="1"/>
  <c r="F14" i="3"/>
  <c r="G14" i="3"/>
  <c r="F17" i="3"/>
  <c r="G17" i="3"/>
  <c r="F18" i="3"/>
  <c r="G18" i="3"/>
  <c r="F20" i="3"/>
  <c r="G20" i="3"/>
  <c r="F22" i="3"/>
  <c r="G22" i="3"/>
  <c r="F28" i="3"/>
  <c r="G28" i="3"/>
  <c r="F30" i="3"/>
  <c r="G30" i="3"/>
  <c r="G31" i="3"/>
  <c r="F33" i="3"/>
  <c r="G33" i="3"/>
  <c r="F34" i="3"/>
  <c r="G34" i="3"/>
  <c r="F36" i="3"/>
  <c r="G36" i="3"/>
  <c r="G37" i="3"/>
  <c r="F38" i="3"/>
  <c r="G38" i="3"/>
  <c r="C39" i="3"/>
  <c r="D39" i="3"/>
  <c r="E39" i="3"/>
  <c r="C37" i="3"/>
  <c r="D37" i="3"/>
  <c r="E37" i="3"/>
  <c r="C35" i="3"/>
  <c r="D35" i="3"/>
  <c r="G35" i="3" s="1"/>
  <c r="E35" i="3"/>
  <c r="C32" i="3"/>
  <c r="D32" i="3"/>
  <c r="E32" i="3"/>
  <c r="C29" i="3"/>
  <c r="D29" i="3"/>
  <c r="E29" i="3"/>
  <c r="G29" i="3" s="1"/>
  <c r="C27" i="3"/>
  <c r="D27" i="3"/>
  <c r="E27" i="3"/>
  <c r="G27" i="3" s="1"/>
  <c r="C25" i="3"/>
  <c r="D25" i="3"/>
  <c r="D24" i="3" s="1"/>
  <c r="E25" i="3"/>
  <c r="C21" i="3"/>
  <c r="D21" i="3"/>
  <c r="E21" i="3"/>
  <c r="C19" i="3"/>
  <c r="D19" i="3"/>
  <c r="E19" i="3"/>
  <c r="C16" i="3"/>
  <c r="D16" i="3"/>
  <c r="E16" i="3"/>
  <c r="G16" i="3" s="1"/>
  <c r="C13" i="3"/>
  <c r="D13" i="3"/>
  <c r="C11" i="3"/>
  <c r="D11" i="3"/>
  <c r="E11" i="3"/>
  <c r="C9" i="3"/>
  <c r="D9" i="3"/>
  <c r="E9" i="3"/>
  <c r="F95" i="2"/>
  <c r="G15" i="2"/>
  <c r="H15" i="2"/>
  <c r="H13" i="2"/>
  <c r="G18" i="2"/>
  <c r="H18" i="2"/>
  <c r="G27" i="2"/>
  <c r="H27" i="2"/>
  <c r="G33" i="2"/>
  <c r="H33" i="2"/>
  <c r="H67" i="2"/>
  <c r="F59" i="2"/>
  <c r="F57" i="2"/>
  <c r="G21" i="3" l="1"/>
  <c r="G19" i="3"/>
  <c r="G11" i="3"/>
  <c r="G32" i="3"/>
  <c r="C24" i="3"/>
  <c r="E24" i="3"/>
  <c r="G24" i="3" l="1"/>
  <c r="B21" i="9"/>
  <c r="B20" i="9"/>
  <c r="C14" i="9" l="1"/>
  <c r="D14" i="9"/>
  <c r="B14" i="9"/>
  <c r="B39" i="3"/>
  <c r="B37" i="3"/>
  <c r="F37" i="3" s="1"/>
  <c r="B35" i="3"/>
  <c r="F35" i="3" s="1"/>
  <c r="B32" i="3"/>
  <c r="F32" i="3" s="1"/>
  <c r="F29" i="3"/>
  <c r="B27" i="3"/>
  <c r="F27" i="3" s="1"/>
  <c r="B25" i="3"/>
  <c r="B21" i="3"/>
  <c r="F21" i="3" s="1"/>
  <c r="B19" i="3"/>
  <c r="F19" i="3" s="1"/>
  <c r="B16" i="3"/>
  <c r="F16" i="3" s="1"/>
  <c r="B13" i="3"/>
  <c r="B11" i="3"/>
  <c r="F11" i="3" s="1"/>
  <c r="B9" i="3"/>
  <c r="E15" i="3"/>
  <c r="B24" i="3" l="1"/>
  <c r="F15" i="3"/>
  <c r="E13" i="3"/>
  <c r="E8" i="3" s="1"/>
  <c r="G15" i="3"/>
  <c r="C8" i="3"/>
  <c r="D8" i="3"/>
  <c r="B8" i="3"/>
  <c r="F8" i="3" l="1"/>
  <c r="G13" i="3"/>
  <c r="I122" i="2"/>
  <c r="F122" i="2"/>
  <c r="F121" i="2" s="1"/>
  <c r="F119" i="2"/>
  <c r="I117" i="2"/>
  <c r="I111" i="2"/>
  <c r="F117" i="2"/>
  <c r="F111" i="2"/>
  <c r="F110" i="2" s="1"/>
  <c r="I108" i="2"/>
  <c r="F108" i="2"/>
  <c r="F107" i="2" s="1"/>
  <c r="I103" i="2"/>
  <c r="F103" i="2"/>
  <c r="F102" i="2" s="1"/>
  <c r="I98" i="2"/>
  <c r="F98" i="2"/>
  <c r="F94" i="2" s="1"/>
  <c r="I95" i="2"/>
  <c r="I86" i="2"/>
  <c r="F86" i="2"/>
  <c r="I84" i="2"/>
  <c r="H84" i="2"/>
  <c r="G84" i="2"/>
  <c r="F84" i="2"/>
  <c r="I74" i="2"/>
  <c r="F74" i="2"/>
  <c r="I67" i="2"/>
  <c r="J67" i="2" s="1"/>
  <c r="F67" i="2"/>
  <c r="H62" i="2"/>
  <c r="I62" i="2"/>
  <c r="F62" i="2"/>
  <c r="J62" i="2" s="1"/>
  <c r="H54" i="2"/>
  <c r="I54" i="2"/>
  <c r="F54" i="2"/>
  <c r="J54" i="2" s="1"/>
  <c r="G43" i="2"/>
  <c r="H43" i="2"/>
  <c r="I43" i="2"/>
  <c r="I15" i="2"/>
  <c r="F15" i="2"/>
  <c r="G47" i="2"/>
  <c r="H47" i="2"/>
  <c r="I47" i="2"/>
  <c r="I46" i="2" s="1"/>
  <c r="F47" i="2"/>
  <c r="F46" i="2" s="1"/>
  <c r="G46" i="2"/>
  <c r="H46" i="2"/>
  <c r="G45" i="2"/>
  <c r="H45" i="2"/>
  <c r="F43" i="2"/>
  <c r="J43" i="2" s="1"/>
  <c r="F42" i="2"/>
  <c r="G40" i="2"/>
  <c r="H40" i="2"/>
  <c r="I40" i="2"/>
  <c r="F40" i="2"/>
  <c r="G36" i="2"/>
  <c r="H36" i="2"/>
  <c r="I36" i="2"/>
  <c r="F36" i="2"/>
  <c r="F35" i="2" s="1"/>
  <c r="I33" i="2"/>
  <c r="F33" i="2"/>
  <c r="G30" i="2"/>
  <c r="H30" i="2"/>
  <c r="I30" i="2"/>
  <c r="I29" i="2" s="1"/>
  <c r="K29" i="2" s="1"/>
  <c r="F30" i="2"/>
  <c r="F29" i="2" s="1"/>
  <c r="I27" i="2"/>
  <c r="F27" i="2"/>
  <c r="G22" i="2"/>
  <c r="H22" i="2"/>
  <c r="I22" i="2"/>
  <c r="F22" i="2"/>
  <c r="F21" i="2" s="1"/>
  <c r="I18" i="2"/>
  <c r="F18" i="2"/>
  <c r="G13" i="2"/>
  <c r="I13" i="2"/>
  <c r="F13" i="2"/>
  <c r="J14" i="2"/>
  <c r="J17" i="2"/>
  <c r="J19" i="2"/>
  <c r="J20" i="2"/>
  <c r="J23" i="2"/>
  <c r="J24" i="2"/>
  <c r="J28" i="2"/>
  <c r="J31" i="2"/>
  <c r="J32" i="2"/>
  <c r="J34" i="2"/>
  <c r="J44" i="2"/>
  <c r="J55" i="2"/>
  <c r="J56" i="2"/>
  <c r="J57" i="2"/>
  <c r="J58" i="2"/>
  <c r="J59" i="2"/>
  <c r="J60" i="2"/>
  <c r="J63" i="2"/>
  <c r="J64" i="2"/>
  <c r="J65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7" i="2"/>
  <c r="J88" i="2"/>
  <c r="J89" i="2"/>
  <c r="J90" i="2"/>
  <c r="J91" i="2"/>
  <c r="J92" i="2"/>
  <c r="J93" i="2"/>
  <c r="J96" i="2"/>
  <c r="J97" i="2"/>
  <c r="J99" i="2"/>
  <c r="J100" i="2"/>
  <c r="J101" i="2"/>
  <c r="J104" i="2"/>
  <c r="J109" i="2"/>
  <c r="J112" i="2"/>
  <c r="J113" i="2"/>
  <c r="J114" i="2"/>
  <c r="J115" i="2"/>
  <c r="J118" i="2"/>
  <c r="J120" i="2"/>
  <c r="J123" i="2"/>
  <c r="J22" i="2" l="1"/>
  <c r="J18" i="2"/>
  <c r="J33" i="2"/>
  <c r="F12" i="2"/>
  <c r="H10" i="2"/>
  <c r="G10" i="2"/>
  <c r="H11" i="2"/>
  <c r="G11" i="2"/>
  <c r="J95" i="2"/>
  <c r="I53" i="2"/>
  <c r="J98" i="2"/>
  <c r="J119" i="2"/>
  <c r="J15" i="2"/>
  <c r="G52" i="2"/>
  <c r="G51" i="2" s="1"/>
  <c r="I102" i="2"/>
  <c r="K102" i="2" s="1"/>
  <c r="I94" i="2"/>
  <c r="I107" i="2"/>
  <c r="K107" i="2" s="1"/>
  <c r="I12" i="2"/>
  <c r="J13" i="2"/>
  <c r="I21" i="2"/>
  <c r="K21" i="2" s="1"/>
  <c r="F53" i="2"/>
  <c r="J86" i="2"/>
  <c r="I121" i="2"/>
  <c r="K121" i="2" s="1"/>
  <c r="I26" i="2"/>
  <c r="I45" i="2"/>
  <c r="J27" i="2"/>
  <c r="I42" i="2"/>
  <c r="K42" i="2" s="1"/>
  <c r="J121" i="2"/>
  <c r="J122" i="2"/>
  <c r="J117" i="2"/>
  <c r="I110" i="2"/>
  <c r="K110" i="2" s="1"/>
  <c r="J111" i="2"/>
  <c r="J116" i="2"/>
  <c r="F106" i="2"/>
  <c r="J108" i="2"/>
  <c r="J103" i="2"/>
  <c r="I61" i="2"/>
  <c r="K61" i="2" s="1"/>
  <c r="F61" i="2"/>
  <c r="H52" i="2"/>
  <c r="H51" i="2" s="1"/>
  <c r="J29" i="2"/>
  <c r="I35" i="2"/>
  <c r="K35" i="2" s="1"/>
  <c r="J30" i="2"/>
  <c r="J40" i="2"/>
  <c r="F45" i="2"/>
  <c r="F26" i="2"/>
  <c r="F10" i="2" l="1"/>
  <c r="J94" i="2"/>
  <c r="J102" i="2"/>
  <c r="F52" i="2"/>
  <c r="F51" i="2" s="1"/>
  <c r="F11" i="2"/>
  <c r="J21" i="2"/>
  <c r="J107" i="2"/>
  <c r="J42" i="2"/>
  <c r="I10" i="2"/>
  <c r="J53" i="2"/>
  <c r="I106" i="2"/>
  <c r="K106" i="2" s="1"/>
  <c r="J26" i="2"/>
  <c r="J110" i="2"/>
  <c r="I52" i="2"/>
  <c r="J61" i="2"/>
  <c r="J35" i="2"/>
  <c r="I11" i="2"/>
  <c r="K52" i="2" l="1"/>
  <c r="J51" i="2"/>
  <c r="J106" i="2"/>
  <c r="K10" i="2"/>
  <c r="J10" i="2"/>
  <c r="J52" i="2"/>
  <c r="K11" i="2"/>
  <c r="J11" i="2"/>
  <c r="K51" i="2" l="1"/>
  <c r="C22" i="9"/>
  <c r="D22" i="9"/>
  <c r="B22" i="9"/>
  <c r="G21" i="9"/>
  <c r="G17" i="9"/>
  <c r="F17" i="9"/>
  <c r="C18" i="9"/>
  <c r="D18" i="9"/>
  <c r="E18" i="9"/>
  <c r="B18" i="9"/>
  <c r="G11" i="9"/>
  <c r="G12" i="9"/>
  <c r="F11" i="9"/>
  <c r="F12" i="9"/>
  <c r="F9" i="9"/>
  <c r="E9" i="9"/>
  <c r="E20" i="9" l="1"/>
  <c r="E14" i="9"/>
  <c r="F18" i="9"/>
  <c r="G9" i="9"/>
  <c r="G18" i="9"/>
  <c r="G14" i="9" l="1"/>
  <c r="F14" i="9"/>
  <c r="G20" i="9"/>
  <c r="E22" i="9"/>
  <c r="G22" i="9" l="1"/>
</calcChain>
</file>

<file path=xl/sharedStrings.xml><?xml version="1.0" encoding="utf-8"?>
<sst xmlns="http://schemas.openxmlformats.org/spreadsheetml/2006/main" count="488" uniqueCount="265">
  <si>
    <t>Oznaka</t>
  </si>
  <si>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</si>
  <si>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</si>
  <si>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</si>
  <si>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</si>
  <si>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</si>
  <si>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B. RAČUN FINANCIRANJA</t>
  </si>
  <si>
    <t>8 Primici od financijske imovine i zaduživanja</t>
  </si>
  <si>
    <t>5 Izdaci za financijsku imovinu i otplate zajmova</t>
  </si>
  <si>
    <t>45 Rashodi za dodatna ulaganja na nefinancijskoj imovini</t>
  </si>
  <si>
    <t>072 Službe za vanjske pacijente</t>
  </si>
  <si>
    <t>073 Bolničke službe</t>
  </si>
  <si>
    <t>076 Poslovi i usluge zdravstva koji nisu drugdje svrstani</t>
  </si>
  <si>
    <t>Razlika - višak/manjak</t>
  </si>
  <si>
    <t>Neto - zaduživanje/financiranje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</si>
  <si>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</si>
  <si>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</si>
  <si>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</si>
  <si>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</si>
  <si>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</si>
  <si>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</si>
  <si>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</si>
  <si>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I. OPĆI DIO</t>
  </si>
  <si>
    <t>Članak 1.</t>
  </si>
  <si>
    <t>Sažetak polugodišnjeg izvještaja o izvršenju Financijskog plana za 2025. godinu izgleda kako slijedi:</t>
  </si>
  <si>
    <t>Predsjednik Upravnog vijeća:</t>
  </si>
  <si>
    <r>
      <t xml:space="preserve">Indeks % </t>
    </r>
    <r>
      <rPr>
        <sz val="10"/>
        <color rgb="FF000000"/>
        <rFont val="Verdana"/>
        <family val="2"/>
        <charset val="238"/>
      </rPr>
      <t>(5=4/1)</t>
    </r>
  </si>
  <si>
    <r>
      <t xml:space="preserve">Indeks % </t>
    </r>
    <r>
      <rPr>
        <sz val="10"/>
        <color rgb="FF000000"/>
        <rFont val="Verdana"/>
        <family val="2"/>
        <charset val="238"/>
      </rPr>
      <t>(6=4/3)</t>
    </r>
  </si>
  <si>
    <t>BROJČANA OZNAKA I NAZIV</t>
  </si>
  <si>
    <t>6=5/2*100</t>
  </si>
  <si>
    <t>7=5/4*100</t>
  </si>
  <si>
    <t>Prihodi iz nadležnog proračuna za financiranje redovne djelatnosti proračunskih korisnika</t>
  </si>
  <si>
    <t>Prihodi iz nadležnog proračuna za financiranje rashoda poslovanja</t>
  </si>
  <si>
    <t xml:space="preserve">Prihodi iz nadležnog proračuna za financiranje rashoda za nabavu nefinancijske imovine </t>
  </si>
  <si>
    <t>Prihodi od nadležnog proračuna za financiranje izdataka za financijsku imovinu i otplatu zajmova</t>
  </si>
  <si>
    <t>Prihodi poslovanja</t>
  </si>
  <si>
    <t>Pomoći iz inozemstva i od subjekata unutar općeg proračuna</t>
  </si>
  <si>
    <t xml:space="preserve"> Pomoći od izvanproračunskih korisnika</t>
  </si>
  <si>
    <t>Tekuće pomoći od izvanproračunskih korisnika</t>
  </si>
  <si>
    <t xml:space="preserve"> Pomoći proračunskim korisnicima iz proračuna koji im nije nadležan</t>
  </si>
  <si>
    <t xml:space="preserve"> Tekuće pomoći proračunskim korisnicima iz proračuna koji im nije nadležan</t>
  </si>
  <si>
    <t xml:space="preserve"> Kapitalne pomoći proračunskim korisnicima iz proračuna koji im nije nadležan</t>
  </si>
  <si>
    <t>Pomoći temeljem prijenosa EU sredstava</t>
  </si>
  <si>
    <t>Tekuće pomoći temeljem prijenosa EU sredstava</t>
  </si>
  <si>
    <t xml:space="preserve"> Kapitalne pomoći temeljem prijenosa EU sredstava</t>
  </si>
  <si>
    <t xml:space="preserve"> Prihodi od imovine</t>
  </si>
  <si>
    <t xml:space="preserve"> Prihodi od financijske imovine</t>
  </si>
  <si>
    <t xml:space="preserve"> Kamate na oročena sredstva i depozite po viđenju</t>
  </si>
  <si>
    <t>Prihodi od zateznih kamata</t>
  </si>
  <si>
    <t xml:space="preserve"> Prihodi od dividendi</t>
  </si>
  <si>
    <t>Prihodi od upravnih i administrativnih pristojbi, pristojbi po posebnim propisima i naknada</t>
  </si>
  <si>
    <t xml:space="preserve"> Prihodi po posebnim propisima</t>
  </si>
  <si>
    <t xml:space="preserve"> Ostali nespomenuti prihodi</t>
  </si>
  <si>
    <t>Prihodi od prodaje proizvoda i robe te pruženih usluga i prihodi od donacija te povrati po protestiranim jamstvima</t>
  </si>
  <si>
    <t xml:space="preserve"> Prihodi od prodaje proizvoda i robe te pruženih usluga</t>
  </si>
  <si>
    <t xml:space="preserve"> Prihodi od prodaje proizvoda i robe</t>
  </si>
  <si>
    <t xml:space="preserve"> Prihodi od pruženih usluga</t>
  </si>
  <si>
    <t xml:space="preserve"> Donacije od pravnih i fizičkih osoba izvan općeg proračuna i povrat donacija po protestiranim jamstvima</t>
  </si>
  <si>
    <t xml:space="preserve"> Tekuće donacije</t>
  </si>
  <si>
    <t xml:space="preserve"> Prihodi iz nadležnog proračuna i od HZZO-a temeljem ugovornih obveza</t>
  </si>
  <si>
    <t>Kazne, upravne mjere i ostali prihodi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</si>
  <si>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</si>
  <si>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</si>
  <si>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</si>
  <si>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</si>
  <si>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Prihodi od HZZO-a na temelju ugovornih obveza</t>
  </si>
  <si>
    <t>Ostali prihodi</t>
  </si>
  <si>
    <t>Rashodi poslovanja</t>
  </si>
  <si>
    <t>Rashodi za zaposlene</t>
  </si>
  <si>
    <t>Plaće (Bruto)</t>
  </si>
  <si>
    <t>Plaće za redovan rad</t>
  </si>
  <si>
    <t>Plaće za prekovremeni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</si>
  <si>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</si>
  <si>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</si>
  <si>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</si>
  <si>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</si>
  <si>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</si>
  <si>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</si>
  <si>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</si>
  <si>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</si>
  <si>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</si>
  <si>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</si>
  <si>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</si>
  <si>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</si>
  <si>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</si>
  <si>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</si>
  <si>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</si>
  <si>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</si>
  <si>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</si>
  <si>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</si>
  <si>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</si>
  <si>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</si>
  <si>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</si>
  <si>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</si>
  <si>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</si>
  <si>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</si>
  <si>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</si>
  <si>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</si>
  <si>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Rashodi lijekova i potrošnog medicinskog materijala kod zdravstvenih ustanova</t>
  </si>
  <si>
    <t>Rashodi po osnovi utroška lijekova i potrošnog medicinskog materijala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</si>
  <si>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</si>
  <si>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</si>
  <si>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</si>
  <si>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</si>
  <si>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</si>
  <si>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</si>
  <si>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</si>
  <si>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</si>
  <si>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Kamate za primljene kredite i zajmove</t>
  </si>
  <si>
    <t>Kamate za primljene kredite i zajmove od kreditnih i ostalih financijskih institucija u javnom sektoru</t>
  </si>
  <si>
    <t>Kamate za primljene kredite i zajmove od kreditnih i ostalih financijskih institucija izvan javnog sektora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</si>
  <si>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</si>
  <si>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</si>
  <si>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</si>
  <si>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</si>
  <si>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</si>
  <si>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</si>
  <si>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</si>
  <si>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Ostali rashodi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</si>
  <si>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</si>
  <si>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</si>
  <si>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</si>
  <si>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</si>
  <si>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</si>
  <si>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</si>
  <si>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</si>
  <si>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</si>
  <si>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</si>
  <si>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</si>
  <si>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</si>
  <si>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Prijevozna sredstva</t>
  </si>
  <si>
    <t>Prijevozna sredstva u cestovnom prometu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</si>
  <si>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</si>
  <si>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</si>
  <si>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</si>
  <si>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</si>
  <si>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 xml:space="preserve"> RAČUN PRIHODA I RASHODA </t>
  </si>
  <si>
    <t xml:space="preserve">IZVJEŠTAJ O PRIHODIMA I RASHODIMA PREMA EKONOMSKOJ KLASIFIKACIJI </t>
  </si>
  <si>
    <t xml:space="preserve">Izvorni plan 2025.                  </t>
  </si>
  <si>
    <t xml:space="preserve">Tekući plan 2025. </t>
  </si>
  <si>
    <t>UKUPNI PRIHODI</t>
  </si>
  <si>
    <t>UKUPNI RASHODI</t>
  </si>
  <si>
    <t>IZVJEŠTAJ O PRIHODIMA I RASHODIMA PREMA IZVORIMA FINANCIRANJA</t>
  </si>
  <si>
    <t xml:space="preserve"> 11 Opći prihodi i primici</t>
  </si>
  <si>
    <t xml:space="preserve"> 31 Vlastiti prihodi</t>
  </si>
  <si>
    <t xml:space="preserve"> 43 Ostali prihodi za posebne namjene</t>
  </si>
  <si>
    <t xml:space="preserve"> 44 Decentralizirana sredstva</t>
  </si>
  <si>
    <t xml:space="preserve"> 51 Pomoći EU</t>
  </si>
  <si>
    <t xml:space="preserve"> 52 Ostale pomoći</t>
  </si>
  <si>
    <t xml:space="preserve"> 61 Donacije</t>
  </si>
  <si>
    <t xml:space="preserve"> 71 Prihodi od nefinancijske imovine</t>
  </si>
  <si>
    <t xml:space="preserve"> 81 Namjenski primici od zaduživanja</t>
  </si>
  <si>
    <t>UKUPNO RASHODI</t>
  </si>
  <si>
    <t>UKUPNO PRIHODI</t>
  </si>
  <si>
    <t>1 Opći prihodi i primici</t>
  </si>
  <si>
    <t xml:space="preserve"> 3 Vlastiti prihodi</t>
  </si>
  <si>
    <t xml:space="preserve"> 4 Prihodi za posebne namjene</t>
  </si>
  <si>
    <t xml:space="preserve"> 5 Pomoći</t>
  </si>
  <si>
    <t xml:space="preserve"> 6 Donacije</t>
  </si>
  <si>
    <t xml:space="preserve"> 7 Prihodi od nefinancijske imovine i nadoknade šteta s osnova osiguranja</t>
  </si>
  <si>
    <t xml:space="preserve"> 1 Opći prihodi i primici</t>
  </si>
  <si>
    <t xml:space="preserve"> 8 Namjenski primici od zaduživanja</t>
  </si>
  <si>
    <t xml:space="preserve">        43 Ostali prihodi za posebne namjene</t>
  </si>
  <si>
    <t xml:space="preserve">Izvorni plan 2025. </t>
  </si>
  <si>
    <t>IZVJEŠTAJ O RASHODIMA PREMA FUNKCIJSKOJ KLASIFIKACIJI</t>
  </si>
  <si>
    <t>07 Zdravstvo</t>
  </si>
  <si>
    <t>6=5/4*100</t>
  </si>
  <si>
    <t>5=5/2*100</t>
  </si>
  <si>
    <t>RAČUN FINANCIRANJA</t>
  </si>
  <si>
    <t>IZVJEŠTAJ RAČUNA FINANCIRANJA PREMA EKONOMSKOJ KLASIFIKACIJI</t>
  </si>
  <si>
    <t xml:space="preserve"> Primici od financijske imovine i zaduživanja</t>
  </si>
  <si>
    <t xml:space="preserve"> Primici od zaduživanja</t>
  </si>
  <si>
    <t xml:space="preserve"> Izdaci za financijsku imovinu i otplate zajmova</t>
  </si>
  <si>
    <t xml:space="preserve"> Izdaci za otplatu glavnice primljenih kredita i zajmova</t>
  </si>
  <si>
    <t xml:space="preserve"> Otplata glavnice primljenih kredita i zajmova od kreditnih i ostalih financijskih institucija u javnom sektoru</t>
  </si>
  <si>
    <t xml:space="preserve"> Otplata glavnice primljenih kredita od kreditnih institucija u javnom sektoru</t>
  </si>
  <si>
    <t xml:space="preserve"> Otplata glavnice primljenih kredita i zajmova od kreditnih i ostalih financijskih institucija izvan javnog sektora</t>
  </si>
  <si>
    <t xml:space="preserve"> Otplata glavnice primljenih kredita od tuzemnih kreditnih institucija izvan javnog sektora</t>
  </si>
  <si>
    <t>IZVJEŠTAJ RAČUNA FINANCIRANJA PREMA IZVORIMA FINANCIRANJA</t>
  </si>
  <si>
    <t>UKUPNO PRIMICI</t>
  </si>
  <si>
    <t>8 Namjenski primici od zaduživanja</t>
  </si>
  <si>
    <t>81 Namjenski primici od zaduživanja</t>
  </si>
  <si>
    <t>3 Vlastiti prihodi</t>
  </si>
  <si>
    <t xml:space="preserve">UKUPNO IZDACI </t>
  </si>
  <si>
    <t>31 Vlastiti prihodi</t>
  </si>
  <si>
    <t>4 Prihodi za posebne namjene</t>
  </si>
  <si>
    <t>43 Ostali prihodi za posebne namjene</t>
  </si>
  <si>
    <t>44 Decentralizirana sredstva</t>
  </si>
  <si>
    <t>Plan 2025.</t>
  </si>
  <si>
    <t>II. POSEBNI DIO</t>
  </si>
  <si>
    <t>IZVJEŠTAJ PO PROGRAMSKOJ KLASIFIKACIJI</t>
  </si>
  <si>
    <t>Izvor: 11</t>
  </si>
  <si>
    <t>Izvor: 31</t>
  </si>
  <si>
    <t>Izvor: 43</t>
  </si>
  <si>
    <t>Izvor: 44</t>
  </si>
  <si>
    <t>Izvor: 51</t>
  </si>
  <si>
    <t>Izvor: 52</t>
  </si>
  <si>
    <t>Izvor: 61</t>
  </si>
  <si>
    <t>Izvor: 71</t>
  </si>
  <si>
    <t>Izvor: 81</t>
  </si>
  <si>
    <t>Program: 1140</t>
  </si>
  <si>
    <t>Opći prihodi i primici</t>
  </si>
  <si>
    <t>Vlastiti prihodi</t>
  </si>
  <si>
    <t>Ostali prihodi za posebne namjene</t>
  </si>
  <si>
    <t>Decentralizirana sredstva</t>
  </si>
  <si>
    <t>Pomoći EU</t>
  </si>
  <si>
    <t>Ostale pomoći</t>
  </si>
  <si>
    <t>Donacije</t>
  </si>
  <si>
    <t>Prihodi od nefinancijske imovine</t>
  </si>
  <si>
    <t>Namjenski primici od zaduživanja</t>
  </si>
  <si>
    <t>Unaprjeđenje kvalitete smještaja i sadržaja hotela Minerva</t>
  </si>
  <si>
    <t>PROGRAMI EUROPSKIH POSLOVA</t>
  </si>
  <si>
    <t>Izvor:11</t>
  </si>
  <si>
    <t xml:space="preserve"> SPECIJALNA BOLNICA ZA MEDICINSKU REHABILITACIJU VARAŽDINSKE TOPLICE</t>
  </si>
  <si>
    <t>Izvor:31</t>
  </si>
  <si>
    <t>Izvor:51</t>
  </si>
  <si>
    <t>Izvor:81</t>
  </si>
  <si>
    <t>Program: 1290</t>
  </si>
  <si>
    <t>Aktivnost K114018</t>
  </si>
  <si>
    <t>Progam: 1320</t>
  </si>
  <si>
    <t>Izvor 31</t>
  </si>
  <si>
    <t>Aktivnost: 132001</t>
  </si>
  <si>
    <t>Aktivnost: K132001</t>
  </si>
  <si>
    <t>Aktivnost: A129008</t>
  </si>
  <si>
    <t>Aktivnost: K132002</t>
  </si>
  <si>
    <t>Aktivnost: T132001</t>
  </si>
  <si>
    <t>Aktivnost: T132002</t>
  </si>
  <si>
    <t>5=4/3*100</t>
  </si>
  <si>
    <t>PROGRAMI U ZDRAVSTVENOJ ZAŠTITI IZNAD ZAKONSKOG STANDARDA</t>
  </si>
  <si>
    <t>Nabava opreme i dodatna ulaganja u zdravstvene objekte</t>
  </si>
  <si>
    <t>JAVNE USTANOVE U ZDRAVSTVU</t>
  </si>
  <si>
    <t>Redovna djelatnost ustanova u zdravstvu</t>
  </si>
  <si>
    <t xml:space="preserve"> Naknade za prijevoz, za rad na terenu i odvojeni život</t>
  </si>
  <si>
    <t>Investicijsko ulaganje-izgradnja objekata, nabava opreme</t>
  </si>
  <si>
    <t>Informatizacija</t>
  </si>
  <si>
    <t>Investicijsko i tekuće održavanje objekata i opreme</t>
  </si>
  <si>
    <t>Otplata kredita</t>
  </si>
  <si>
    <t>Izdaci za otplatu glavnice primljenih kredita i zajmova</t>
  </si>
  <si>
    <t>Otplata glavnice primljenih kredita od tuzemnih kreditnih institucija izvan javnog sektora</t>
  </si>
  <si>
    <t>Otplata glavnice primljenih kredita od kreditnih institucija u javnom sektoru</t>
  </si>
  <si>
    <t>POLUGODIŠNJI  IZVJEŠTAJ O IZVRŠENJU FINANCIJSKOG PLANA SPECIJALNE BOLNICE ZA MEDICINSKU REHABILITACIJU VARAŽDINSKE TOPLICE ZA 2025. GODINU</t>
  </si>
  <si>
    <t>mr. sc. Alen Runac</t>
  </si>
  <si>
    <t xml:space="preserve">Izvorni plan 2025.             </t>
  </si>
  <si>
    <t xml:space="preserve">Tekući plan 2025.               </t>
  </si>
  <si>
    <r>
      <t>Temeljem odredbi čl. 86., stavka 1. Zakona o proračunu (N.N. br. 144/21), čl. 52 . st. 4. Pravilnika o polugodišnjem i godišnjem izvještavanju o izvršenju proračuna (N.N. br. 85/23), članka 29. Odluke o izvršavanju Proračuna Varaždinske županije za 2025. godinu (Službeni vjesnik Varaždinske županije br. 104/24., 29/25.) i čl. 16. Statuta Specijalne bolnice za medicinsku rehabilitaciju Varaždinske Toplice</t>
    </r>
    <r>
      <rPr>
        <sz val="9"/>
        <rFont val="Verdana"/>
        <family val="2"/>
        <charset val="238"/>
      </rPr>
      <t>, Upravno vijeće Specijalne bolnice za medicinsku rehabilitaciju Varaždinske Toplice na elektronskoj sjednici održanoj dana</t>
    </r>
    <r>
      <rPr>
        <sz val="9"/>
        <color rgb="FFFF0000"/>
        <rFont val="Verdana"/>
        <family val="2"/>
        <charset val="238"/>
      </rPr>
      <t xml:space="preserve"> </t>
    </r>
    <r>
      <rPr>
        <sz val="9"/>
        <rFont val="Verdana"/>
        <family val="2"/>
        <charset val="238"/>
      </rPr>
      <t>30.07.2025.</t>
    </r>
    <r>
      <rPr>
        <sz val="9"/>
        <color rgb="FFFF0000"/>
        <rFont val="Verdana"/>
        <family val="2"/>
        <charset val="238"/>
      </rPr>
      <t xml:space="preserve"> </t>
    </r>
    <r>
      <rPr>
        <sz val="9"/>
        <rFont val="Verdana"/>
        <family val="2"/>
        <charset val="238"/>
      </rPr>
      <t>godine, donosi:</t>
    </r>
  </si>
  <si>
    <t xml:space="preserve">Ostvarenje/ izvršenje       I-VI. 2024. </t>
  </si>
  <si>
    <t xml:space="preserve">Ostvarenje/ Izvršenje           I-VI. 2025. </t>
  </si>
  <si>
    <t>Ostvarenje/ Izvršenje            I-VI. 2024.</t>
  </si>
  <si>
    <t xml:space="preserve">Ostvarenje/ Izvršenje        I-VI. 2025. </t>
  </si>
  <si>
    <t>Ostvarenje/ Izvršenje                I-VI. 2024.</t>
  </si>
  <si>
    <t xml:space="preserve">Ostvarenje/ Izvršenje              I-VI.2025. </t>
  </si>
  <si>
    <t>Ostvarenje/ Izvršenje             I-VI.2025.</t>
  </si>
  <si>
    <t xml:space="preserve">Ostvarenje/ Izvršenje               I-VI. 2024. </t>
  </si>
  <si>
    <t>Razdjel: 016 UPRAVNI ODJEL ZA ZDRAVSTVO, SOCIJALNU SKRB, CIVILNO DRUŠTVO I HRVATSKE BRANITELJE</t>
  </si>
  <si>
    <t>Glava: 01602 ZDRAVSTVENA ZAŠTITA</t>
  </si>
  <si>
    <t xml:space="preserve">Ostvarenje / Izvršenje            I- VI. 2024. </t>
  </si>
  <si>
    <t xml:space="preserve">Ostvarenje / Izvršenje                  I-VI. 2025.                 </t>
  </si>
  <si>
    <t>Ostvarenje/ Izvršenje               I-VI. 2024.</t>
  </si>
  <si>
    <t xml:space="preserve">Ostvarenje/ Izvršenje              I-VI. 2025.                 </t>
  </si>
  <si>
    <t>Ostvarenje / Izvršenje              I-VI. 2024.</t>
  </si>
  <si>
    <t xml:space="preserve">Ostvarenje / Izvršenje                    I-VI. 2025.                 </t>
  </si>
  <si>
    <t>Broj: 01-829/1-2025.</t>
  </si>
  <si>
    <t>Indeks %</t>
  </si>
  <si>
    <t xml:space="preserve">Indeks %  </t>
  </si>
  <si>
    <t xml:space="preserve">Izvršenje                  I-VI.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</si>
</sst>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FF000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name val="Arial"/>
      <family val="2"/>
      <charset val="238"/>
    </font>
    <font>
      <sz val="9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el"/>
      <charset val="238"/>
    </font>
    <font>
      <sz val="9"/>
      <color rgb="FF000000"/>
      <name val="Arial"/>
      <family val="2"/>
      <charset val="238"/>
    </font>
    <font>
      <sz val="10"/>
      <name val="Verdana"/>
      <family val="2"/>
      <charset val="238"/>
    </font>
    <font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8"/>
      <color rgb="FF000000"/>
      <name val="Verdana"/>
      <family val="2"/>
      <charset val="238"/>
    </font>
    <font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2">
    <xf numFmtId="0" fontId="0" fillId="0" borderId="0" xfId="0"/>
    <xf numFmtId="0" fontId="18" fillId="0" borderId="0" xfId="0" applyFont="1" applyAlignment="1">
      <alignment horizontal="left" indent="1"/>
    </xf>
    <xf numFmtId="4" fontId="18" fillId="0" borderId="0" xfId="0" applyNumberFormat="1" applyFont="1" applyAlignment="1">
      <alignment horizontal="left" indent="1"/>
    </xf>
    <xf numFmtId="0" fontId="28" fillId="0" borderId="0" xfId="0" applyFont="1" applyAlignment="1">
      <alignment horizontal="center" vertical="center"/>
    </xf>
    <xf numFmtId="4" fontId="22" fillId="34" borderId="10" xfId="0" applyNumberFormat="1" applyFont="1" applyFill="1" applyBorder="1" applyAlignment="1">
      <alignment vertical="center" wrapText="1"/>
    </xf>
    <xf numFmtId="0" fontId="22" fillId="34" borderId="10" xfId="0" applyFont="1" applyFill="1" applyBorder="1" applyAlignment="1">
      <alignment vertical="center" wrapText="1"/>
    </xf>
    <xf numFmtId="4" fontId="22" fillId="0" borderId="10" xfId="0" applyNumberFormat="1" applyFont="1" applyBorder="1" applyAlignment="1">
      <alignment vertical="center" wrapText="1"/>
    </xf>
    <xf numFmtId="0" fontId="29" fillId="0" borderId="0" xfId="0" applyFont="1" applyAlignment="1">
      <alignment horizontal="left" indent="1"/>
    </xf>
    <xf numFmtId="0" fontId="30" fillId="0" borderId="0" xfId="0" applyFont="1" applyAlignment="1">
      <alignment horizontal="left" indent="1"/>
    </xf>
    <xf numFmtId="4" fontId="29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vertical="center"/>
    </xf>
    <xf numFmtId="0" fontId="22" fillId="34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4" fontId="32" fillId="36" borderId="11" xfId="0" applyNumberFormat="1" applyFont="1" applyFill="1" applyBorder="1" applyAlignment="1">
      <alignment vertical="center"/>
    </xf>
    <xf numFmtId="4" fontId="33" fillId="36" borderId="11" xfId="0" applyNumberFormat="1" applyFont="1" applyFill="1" applyBorder="1" applyAlignment="1">
      <alignment vertical="center"/>
    </xf>
    <xf numFmtId="4" fontId="33" fillId="0" borderId="11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left" indent="1"/>
    </xf>
    <xf numFmtId="4" fontId="23" fillId="37" borderId="11" xfId="0" applyNumberFormat="1" applyFont="1" applyFill="1" applyBorder="1" applyAlignment="1">
      <alignment horizontal="center" vertical="center" wrapText="1"/>
    </xf>
    <xf numFmtId="4" fontId="23" fillId="0" borderId="13" xfId="0" applyNumberFormat="1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/>
    </xf>
    <xf numFmtId="0" fontId="22" fillId="34" borderId="12" xfId="0" applyFont="1" applyFill="1" applyBorder="1" applyAlignment="1">
      <alignment vertical="center" wrapText="1"/>
    </xf>
    <xf numFmtId="4" fontId="22" fillId="34" borderId="13" xfId="0" applyNumberFormat="1" applyFont="1" applyFill="1" applyBorder="1" applyAlignment="1">
      <alignment vertical="center" wrapText="1"/>
    </xf>
    <xf numFmtId="4" fontId="22" fillId="0" borderId="11" xfId="0" applyNumberFormat="1" applyFont="1" applyBorder="1" applyAlignment="1">
      <alignment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4" fontId="22" fillId="34" borderId="11" xfId="0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4" fontId="23" fillId="0" borderId="11" xfId="0" applyNumberFormat="1" applyFont="1" applyBorder="1" applyAlignment="1">
      <alignment vertical="center" wrapText="1"/>
    </xf>
    <xf numFmtId="4" fontId="27" fillId="0" borderId="11" xfId="0" applyNumberFormat="1" applyFont="1" applyBorder="1" applyAlignment="1">
      <alignment horizontal="right" vertical="center" wrapText="1"/>
    </xf>
    <xf numFmtId="4" fontId="2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30" fillId="0" borderId="15" xfId="0" applyFont="1" applyBorder="1" applyAlignment="1">
      <alignment horizontal="left" vertical="center"/>
    </xf>
    <xf numFmtId="0" fontId="29" fillId="0" borderId="0" xfId="0" applyFont="1" applyAlignment="1">
      <alignment vertical="center" wrapText="1"/>
    </xf>
    <xf numFmtId="0" fontId="22" fillId="34" borderId="15" xfId="0" applyFont="1" applyFill="1" applyBorder="1" applyAlignment="1">
      <alignment vertical="center" wrapText="1"/>
    </xf>
    <xf numFmtId="4" fontId="22" fillId="34" borderId="16" xfId="0" applyNumberFormat="1" applyFont="1" applyFill="1" applyBorder="1" applyAlignment="1">
      <alignment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left" indent="1"/>
    </xf>
    <xf numFmtId="4" fontId="40" fillId="0" borderId="0" xfId="0" applyNumberFormat="1" applyFont="1" applyAlignment="1">
      <alignment horizontal="center" vertical="center"/>
    </xf>
    <xf numFmtId="4" fontId="40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 vertical="center"/>
    </xf>
    <xf numFmtId="0" fontId="21" fillId="33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vertical="center" wrapText="1"/>
    </xf>
    <xf numFmtId="0" fontId="23" fillId="34" borderId="11" xfId="0" applyFont="1" applyFill="1" applyBorder="1" applyAlignment="1">
      <alignment horizontal="right" vertical="center" wrapText="1"/>
    </xf>
    <xf numFmtId="4" fontId="23" fillId="35" borderId="11" xfId="0" applyNumberFormat="1" applyFont="1" applyFill="1" applyBorder="1" applyAlignment="1">
      <alignment horizontal="right" vertical="center" wrapText="1"/>
    </xf>
    <xf numFmtId="0" fontId="21" fillId="33" borderId="11" xfId="0" applyFont="1" applyFill="1" applyBorder="1" applyAlignment="1">
      <alignment horizontal="right" vertical="center" wrapText="1"/>
    </xf>
    <xf numFmtId="4" fontId="21" fillId="33" borderId="11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left" indent="1"/>
    </xf>
    <xf numFmtId="0" fontId="42" fillId="0" borderId="0" xfId="0" applyFont="1" applyAlignment="1">
      <alignment horizontal="left" indent="1"/>
    </xf>
    <xf numFmtId="0" fontId="18" fillId="0" borderId="11" xfId="0" applyFont="1" applyBorder="1" applyAlignment="1">
      <alignment horizontal="left" vertical="center" indent="1"/>
    </xf>
    <xf numFmtId="0" fontId="22" fillId="0" borderId="11" xfId="0" applyFont="1" applyBorder="1" applyAlignment="1">
      <alignment horizontal="left" vertical="center" wrapText="1"/>
    </xf>
    <xf numFmtId="0" fontId="22" fillId="34" borderId="11" xfId="0" applyFont="1" applyFill="1" applyBorder="1" applyAlignment="1">
      <alignment horizontal="left" vertical="center" wrapText="1"/>
    </xf>
    <xf numFmtId="4" fontId="27" fillId="34" borderId="11" xfId="0" applyNumberFormat="1" applyFont="1" applyFill="1" applyBorder="1" applyAlignment="1">
      <alignment horizontal="right" vertical="center" wrapText="1"/>
    </xf>
    <xf numFmtId="4" fontId="31" fillId="34" borderId="11" xfId="0" applyNumberFormat="1" applyFont="1" applyFill="1" applyBorder="1" applyAlignment="1">
      <alignment horizontal="right" vertical="center" wrapText="1"/>
    </xf>
    <xf numFmtId="4" fontId="27" fillId="34" borderId="11" xfId="0" applyNumberFormat="1" applyFont="1" applyFill="1" applyBorder="1" applyAlignment="1">
      <alignment horizontal="center" vertical="center" wrapText="1"/>
    </xf>
    <xf numFmtId="4" fontId="31" fillId="34" borderId="1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indent="1"/>
    </xf>
    <xf numFmtId="0" fontId="30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9" xfId="0" applyFont="1" applyBorder="1" applyAlignment="1">
      <alignment vertical="center" wrapText="1"/>
    </xf>
    <xf numFmtId="0" fontId="37" fillId="0" borderId="0" xfId="0" applyFont="1" applyAlignment="1">
      <alignment horizontal="left" indent="1"/>
    </xf>
    <xf numFmtId="4" fontId="22" fillId="0" borderId="0" xfId="0" applyNumberFormat="1" applyFont="1" applyAlignment="1">
      <alignment horizontal="left" inden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23" fillId="38" borderId="11" xfId="0" applyFont="1" applyFill="1" applyBorder="1" applyAlignment="1">
      <alignment vertical="center" wrapText="1"/>
    </xf>
    <xf numFmtId="4" fontId="23" fillId="38" borderId="11" xfId="0" applyNumberFormat="1" applyFont="1" applyFill="1" applyBorder="1" applyAlignment="1">
      <alignment vertical="center" wrapText="1"/>
    </xf>
    <xf numFmtId="0" fontId="23" fillId="40" borderId="11" xfId="0" applyFont="1" applyFill="1" applyBorder="1" applyAlignment="1">
      <alignment vertical="center" wrapText="1"/>
    </xf>
    <xf numFmtId="4" fontId="23" fillId="40" borderId="11" xfId="0" applyNumberFormat="1" applyFont="1" applyFill="1" applyBorder="1" applyAlignment="1">
      <alignment vertical="center" wrapText="1"/>
    </xf>
    <xf numFmtId="0" fontId="41" fillId="0" borderId="0" xfId="0" applyFont="1" applyAlignment="1">
      <alignment horizontal="left" indent="1"/>
    </xf>
    <xf numFmtId="4" fontId="41" fillId="0" borderId="0" xfId="0" applyNumberFormat="1" applyFont="1" applyAlignment="1">
      <alignment horizontal="left" indent="1"/>
    </xf>
    <xf numFmtId="4" fontId="41" fillId="0" borderId="0" xfId="0" applyNumberFormat="1" applyFont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4" fontId="31" fillId="37" borderId="11" xfId="0" applyNumberFormat="1" applyFont="1" applyFill="1" applyBorder="1" applyAlignment="1">
      <alignment horizontal="center" vertical="center" wrapText="1"/>
    </xf>
    <xf numFmtId="0" fontId="49" fillId="37" borderId="11" xfId="0" applyFont="1" applyFill="1" applyBorder="1" applyAlignment="1">
      <alignment horizontal="center" vertical="center" wrapText="1"/>
    </xf>
    <xf numFmtId="0" fontId="49" fillId="38" borderId="11" xfId="0" applyFont="1" applyFill="1" applyBorder="1" applyAlignment="1">
      <alignment horizontal="center" vertical="center" wrapText="1"/>
    </xf>
    <xf numFmtId="4" fontId="22" fillId="34" borderId="1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indent="1"/>
    </xf>
    <xf numFmtId="0" fontId="51" fillId="0" borderId="0" xfId="0" applyFont="1" applyAlignment="1">
      <alignment horizontal="left" indent="1"/>
    </xf>
    <xf numFmtId="4" fontId="23" fillId="38" borderId="11" xfId="0" applyNumberFormat="1" applyFont="1" applyFill="1" applyBorder="1" applyAlignment="1">
      <alignment horizontal="right" vertical="center" wrapText="1"/>
    </xf>
    <xf numFmtId="0" fontId="23" fillId="37" borderId="11" xfId="0" applyFont="1" applyFill="1" applyBorder="1" applyAlignment="1">
      <alignment horizontal="center" vertical="center" wrapText="1"/>
    </xf>
    <xf numFmtId="0" fontId="48" fillId="37" borderId="11" xfId="0" applyFont="1" applyFill="1" applyBorder="1" applyAlignment="1">
      <alignment horizontal="center" vertical="center" wrapText="1"/>
    </xf>
    <xf numFmtId="0" fontId="31" fillId="37" borderId="11" xfId="0" applyFont="1" applyFill="1" applyBorder="1" applyAlignment="1">
      <alignment horizontal="center" vertical="center" wrapText="1"/>
    </xf>
    <xf numFmtId="0" fontId="22" fillId="37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23" fillId="37" borderId="11" xfId="0" applyFont="1" applyFill="1" applyBorder="1" applyAlignment="1">
      <alignment horizontal="center" vertical="center" wrapText="1"/>
    </xf>
    <xf numFmtId="0" fontId="48" fillId="37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 indent="1"/>
    </xf>
    <xf numFmtId="0" fontId="30" fillId="0" borderId="0" xfId="0" applyFont="1" applyAlignment="1">
      <alignment horizontal="left" indent="1"/>
    </xf>
    <xf numFmtId="0" fontId="31" fillId="37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indent="1"/>
    </xf>
    <xf numFmtId="0" fontId="36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22" fillId="37" borderId="1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45" fillId="0" borderId="19" xfId="0" applyFont="1" applyBorder="1" applyAlignment="1">
      <alignment horizontal="left" vertical="center"/>
    </xf>
    <xf numFmtId="0" fontId="23" fillId="40" borderId="18" xfId="0" applyFont="1" applyFill="1" applyBorder="1" applyAlignment="1">
      <alignment horizontal="left" vertical="center"/>
    </xf>
    <xf numFmtId="0" fontId="23" fillId="40" borderId="19" xfId="0" applyFont="1" applyFill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3" fillId="38" borderId="18" xfId="0" applyFont="1" applyFill="1" applyBorder="1" applyAlignment="1">
      <alignment horizontal="left" vertical="center"/>
    </xf>
    <xf numFmtId="0" fontId="23" fillId="38" borderId="19" xfId="0" applyFont="1" applyFill="1" applyBorder="1" applyAlignment="1">
      <alignment horizontal="left" vertical="center"/>
    </xf>
    <xf numFmtId="0" fontId="44" fillId="0" borderId="0" xfId="0" applyFont="1" applyAlignment="1">
      <alignment horizontal="center"/>
    </xf>
    <xf numFmtId="0" fontId="50" fillId="38" borderId="18" xfId="0" applyFont="1" applyFill="1" applyBorder="1" applyAlignment="1">
      <alignment horizontal="center" vertical="center"/>
    </xf>
    <xf numFmtId="0" fontId="50" fillId="38" borderId="19" xfId="0" applyFont="1" applyFill="1" applyBorder="1" applyAlignment="1">
      <alignment horizontal="center" vertical="center"/>
    </xf>
    <xf numFmtId="0" fontId="23" fillId="35" borderId="11" xfId="0" applyFont="1" applyFill="1" applyBorder="1" applyAlignment="1">
      <alignment horizontal="left" vertical="center" wrapText="1"/>
    </xf>
    <xf numFmtId="0" fontId="23" fillId="38" borderId="11" xfId="0" applyFont="1" applyFill="1" applyBorder="1" applyAlignment="1">
      <alignment horizontal="left" vertical="center" wrapText="1"/>
    </xf>
    <xf numFmtId="0" fontId="43" fillId="36" borderId="11" xfId="0" applyFont="1" applyFill="1" applyBorder="1" applyAlignment="1">
      <alignment horizontal="left" vertical="center" wrapText="1"/>
    </xf>
    <xf numFmtId="0" fontId="23" fillId="38" borderId="20" xfId="0" applyFont="1" applyFill="1" applyBorder="1" applyAlignment="1">
      <alignment horizontal="left" vertical="center"/>
    </xf>
    <xf numFmtId="0" fontId="23" fillId="38" borderId="21" xfId="0" applyFont="1" applyFill="1" applyBorder="1" applyAlignment="1">
      <alignment horizontal="left" vertical="center"/>
    </xf>
    <xf numFmtId="4" fontId="23" fillId="36" borderId="11" xfId="0" applyNumberFormat="1" applyFont="1" applyFill="1" applyBorder="1" applyAlignment="1">
      <alignment horizontal="right" vertical="center" wrapText="1"/>
    </xf>
    <xf numFmtId="0" fontId="30" fillId="36" borderId="11" xfId="0" applyFont="1" applyFill="1" applyBorder="1" applyAlignment="1">
      <alignment horizontal="left" vertical="center"/>
    </xf>
    <xf numFmtId="4" fontId="31" fillId="0" borderId="11" xfId="0" applyNumberFormat="1" applyFont="1" applyBorder="1" applyAlignment="1">
      <alignment horizontal="right" vertical="center" wrapText="1"/>
    </xf>
    <xf numFmtId="4" fontId="31" fillId="0" borderId="11" xfId="0" applyNumberFormat="1" applyFont="1" applyFill="1" applyBorder="1" applyAlignment="1">
      <alignment horizontal="right" vertical="center" wrapText="1"/>
    </xf>
    <xf numFmtId="4" fontId="22" fillId="0" borderId="11" xfId="0" applyNumberFormat="1" applyFont="1" applyFill="1" applyBorder="1" applyAlignment="1">
      <alignment horizontal="right" vertical="center" wrapText="1"/>
    </xf>
    <xf numFmtId="4" fontId="22" fillId="36" borderId="11" xfId="0" applyNumberFormat="1" applyFont="1" applyFill="1" applyBorder="1" applyAlignment="1">
      <alignment horizontal="right" vertical="center" wrapText="1"/>
    </xf>
    <xf numFmtId="4" fontId="27" fillId="36" borderId="11" xfId="0" applyNumberFormat="1" applyFont="1" applyFill="1" applyBorder="1" applyAlignment="1">
      <alignment horizontal="right" vertical="center" wrapText="1"/>
    </xf>
    <xf numFmtId="4" fontId="31" fillId="36" borderId="11" xfId="0" applyNumberFormat="1" applyFont="1" applyFill="1" applyBorder="1" applyAlignment="1">
      <alignment horizontal="right" vertical="center" wrapText="1"/>
    </xf>
    <xf numFmtId="4" fontId="27" fillId="41" borderId="11" xfId="0" applyNumberFormat="1" applyFont="1" applyFill="1" applyBorder="1" applyAlignment="1">
      <alignment horizontal="right" vertical="center" wrapText="1"/>
    </xf>
    <xf numFmtId="4" fontId="23" fillId="41" borderId="11" xfId="0" applyNumberFormat="1" applyFont="1" applyFill="1" applyBorder="1" applyAlignment="1">
      <alignment horizontal="right" vertical="center" wrapText="1"/>
    </xf>
    <xf numFmtId="0" fontId="27" fillId="41" borderId="12" xfId="0" applyFont="1" applyFill="1" applyBorder="1" applyAlignment="1">
      <alignment horizontal="left" vertical="center" wrapText="1"/>
    </xf>
    <xf numFmtId="0" fontId="27" fillId="41" borderId="12" xfId="0" applyFont="1" applyFill="1" applyBorder="1" applyAlignment="1">
      <alignment horizontal="right" vertical="center" wrapText="1"/>
    </xf>
    <xf numFmtId="4" fontId="32" fillId="41" borderId="11" xfId="0" applyNumberFormat="1" applyFont="1" applyFill="1" applyBorder="1" applyAlignment="1">
      <alignment horizontal="right" vertical="center"/>
    </xf>
    <xf numFmtId="4" fontId="27" fillId="41" borderId="11" xfId="0" applyNumberFormat="1" applyFont="1" applyFill="1" applyBorder="1" applyAlignment="1">
      <alignment horizontal="center" vertical="center" wrapText="1"/>
    </xf>
    <xf numFmtId="0" fontId="27" fillId="41" borderId="11" xfId="0" applyFont="1" applyFill="1" applyBorder="1" applyAlignment="1">
      <alignment horizontal="left" vertical="center" wrapText="1"/>
    </xf>
    <xf numFmtId="0" fontId="27" fillId="41" borderId="11" xfId="0" applyFont="1" applyFill="1" applyBorder="1" applyAlignment="1">
      <alignment horizontal="center" vertical="center" wrapText="1"/>
    </xf>
    <xf numFmtId="4" fontId="23" fillId="41" borderId="11" xfId="0" applyNumberFormat="1" applyFont="1" applyFill="1" applyBorder="1" applyAlignment="1">
      <alignment vertical="center" wrapText="1"/>
    </xf>
    <xf numFmtId="0" fontId="25" fillId="41" borderId="11" xfId="0" applyFont="1" applyFill="1" applyBorder="1" applyAlignment="1">
      <alignment horizontal="left" vertical="center" indent="1"/>
    </xf>
    <xf numFmtId="0" fontId="23" fillId="41" borderId="11" xfId="0" applyFont="1" applyFill="1" applyBorder="1" applyAlignment="1">
      <alignment horizontal="left" vertical="center" wrapText="1"/>
    </xf>
    <xf numFmtId="0" fontId="23" fillId="41" borderId="11" xfId="0" applyFont="1" applyFill="1" applyBorder="1" applyAlignment="1">
      <alignment vertical="center" wrapText="1"/>
    </xf>
    <xf numFmtId="4" fontId="22" fillId="36" borderId="11" xfId="0" applyNumberFormat="1" applyFont="1" applyFill="1" applyBorder="1" applyAlignment="1">
      <alignment vertical="center" wrapText="1"/>
    </xf>
    <xf numFmtId="0" fontId="34" fillId="41" borderId="11" xfId="0" applyFont="1" applyFill="1" applyBorder="1" applyAlignment="1">
      <alignment horizontal="left" vertical="center"/>
    </xf>
    <xf numFmtId="4" fontId="23" fillId="41" borderId="10" xfId="0" applyNumberFormat="1" applyFont="1" applyFill="1" applyBorder="1" applyAlignment="1">
      <alignment vertical="center" wrapText="1"/>
    </xf>
    <xf numFmtId="4" fontId="23" fillId="41" borderId="13" xfId="0" applyNumberFormat="1" applyFont="1" applyFill="1" applyBorder="1" applyAlignment="1">
      <alignment horizontal="center" vertical="center" wrapText="1"/>
    </xf>
    <xf numFmtId="4" fontId="23" fillId="41" borderId="11" xfId="0" applyNumberFormat="1" applyFont="1" applyFill="1" applyBorder="1" applyAlignment="1">
      <alignment horizontal="center" vertical="center" wrapText="1"/>
    </xf>
    <xf numFmtId="0" fontId="34" fillId="41" borderId="12" xfId="0" applyFont="1" applyFill="1" applyBorder="1" applyAlignment="1">
      <alignment horizontal="right" vertical="center"/>
    </xf>
    <xf numFmtId="0" fontId="23" fillId="41" borderId="12" xfId="0" applyFont="1" applyFill="1" applyBorder="1" applyAlignment="1">
      <alignment horizontal="left" vertical="center" wrapText="1"/>
    </xf>
    <xf numFmtId="4" fontId="22" fillId="0" borderId="13" xfId="0" applyNumberFormat="1" applyFont="1" applyBorder="1" applyAlignment="1">
      <alignment horizontal="right" vertical="center" wrapText="1"/>
    </xf>
    <xf numFmtId="0" fontId="27" fillId="39" borderId="11" xfId="0" applyFont="1" applyFill="1" applyBorder="1" applyAlignment="1">
      <alignment horizontal="left" vertical="center"/>
    </xf>
    <xf numFmtId="0" fontId="31" fillId="39" borderId="11" xfId="0" applyFont="1" applyFill="1" applyBorder="1" applyAlignment="1">
      <alignment vertical="center" wrapText="1"/>
    </xf>
    <xf numFmtId="4" fontId="31" fillId="39" borderId="11" xfId="0" applyNumberFormat="1" applyFont="1" applyFill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left" wrapText="1" indent="1"/>
    </xf>
    <xf numFmtId="0" fontId="21" fillId="33" borderId="26" xfId="0" applyFont="1" applyFill="1" applyBorder="1" applyAlignment="1">
      <alignment horizontal="left" wrapText="1" indent="1"/>
    </xf>
    <xf numFmtId="0" fontId="23" fillId="34" borderId="25" xfId="0" applyFont="1" applyFill="1" applyBorder="1" applyAlignment="1">
      <alignment horizontal="left" wrapText="1" indent="1"/>
    </xf>
    <xf numFmtId="4" fontId="23" fillId="34" borderId="26" xfId="0" applyNumberFormat="1" applyFont="1" applyFill="1" applyBorder="1" applyAlignment="1">
      <alignment horizontal="right" vertical="center" wrapText="1"/>
    </xf>
    <xf numFmtId="0" fontId="23" fillId="35" borderId="25" xfId="0" applyFont="1" applyFill="1" applyBorder="1" applyAlignment="1">
      <alignment horizontal="left" wrapText="1" indent="1"/>
    </xf>
    <xf numFmtId="4" fontId="23" fillId="35" borderId="26" xfId="0" applyNumberFormat="1" applyFont="1" applyFill="1" applyBorder="1" applyAlignment="1">
      <alignment horizontal="right" vertical="center" wrapText="1"/>
    </xf>
    <xf numFmtId="4" fontId="21" fillId="33" borderId="26" xfId="0" applyNumberFormat="1" applyFont="1" applyFill="1" applyBorder="1" applyAlignment="1">
      <alignment horizontal="right" vertical="center" wrapText="1"/>
    </xf>
    <xf numFmtId="4" fontId="23" fillId="36" borderId="26" xfId="0" applyNumberFormat="1" applyFont="1" applyFill="1" applyBorder="1" applyAlignment="1">
      <alignment horizontal="right" vertical="center" wrapText="1"/>
    </xf>
    <xf numFmtId="0" fontId="23" fillId="35" borderId="27" xfId="0" applyFont="1" applyFill="1" applyBorder="1" applyAlignment="1">
      <alignment horizontal="left" wrapText="1" indent="1"/>
    </xf>
    <xf numFmtId="4" fontId="23" fillId="35" borderId="28" xfId="0" applyNumberFormat="1" applyFont="1" applyFill="1" applyBorder="1" applyAlignment="1">
      <alignment horizontal="right" vertical="center" wrapText="1"/>
    </xf>
    <xf numFmtId="4" fontId="23" fillId="35" borderId="29" xfId="0" applyNumberFormat="1" applyFont="1" applyFill="1" applyBorder="1" applyAlignment="1">
      <alignment horizontal="right" vertical="center" wrapText="1"/>
    </xf>
    <xf numFmtId="0" fontId="23" fillId="37" borderId="22" xfId="0" applyFont="1" applyFill="1" applyBorder="1" applyAlignment="1">
      <alignment horizontal="center" vertical="center" wrapText="1"/>
    </xf>
    <xf numFmtId="0" fontId="23" fillId="37" borderId="23" xfId="0" applyFont="1" applyFill="1" applyBorder="1" applyAlignment="1">
      <alignment horizontal="center" vertical="center" wrapText="1"/>
    </xf>
    <xf numFmtId="0" fontId="23" fillId="37" borderId="23" xfId="0" applyFont="1" applyFill="1" applyBorder="1" applyAlignment="1">
      <alignment horizontal="center" vertical="center" wrapText="1"/>
    </xf>
    <xf numFmtId="4" fontId="23" fillId="37" borderId="23" xfId="0" applyNumberFormat="1" applyFont="1" applyFill="1" applyBorder="1" applyAlignment="1">
      <alignment horizontal="center" vertical="center" wrapText="1"/>
    </xf>
    <xf numFmtId="4" fontId="23" fillId="37" borderId="24" xfId="0" applyNumberFormat="1" applyFont="1" applyFill="1" applyBorder="1" applyAlignment="1">
      <alignment horizontal="center" vertical="center" wrapText="1"/>
    </xf>
    <xf numFmtId="0" fontId="31" fillId="37" borderId="25" xfId="0" applyFont="1" applyFill="1" applyBorder="1" applyAlignment="1">
      <alignment horizontal="center" vertical="center" wrapText="1"/>
    </xf>
    <xf numFmtId="4" fontId="31" fillId="37" borderId="26" xfId="0" applyNumberFormat="1" applyFont="1" applyFill="1" applyBorder="1" applyAlignment="1">
      <alignment horizontal="center" vertical="center" wrapText="1"/>
    </xf>
    <xf numFmtId="0" fontId="27" fillId="41" borderId="30" xfId="0" applyFont="1" applyFill="1" applyBorder="1" applyAlignment="1">
      <alignment horizontal="left" vertical="center" wrapText="1"/>
    </xf>
    <xf numFmtId="4" fontId="27" fillId="41" borderId="26" xfId="0" applyNumberFormat="1" applyFont="1" applyFill="1" applyBorder="1" applyAlignment="1">
      <alignment horizontal="center" vertical="center" wrapText="1"/>
    </xf>
    <xf numFmtId="0" fontId="34" fillId="41" borderId="30" xfId="0" applyFont="1" applyFill="1" applyBorder="1" applyAlignment="1">
      <alignment horizontal="left" vertical="center"/>
    </xf>
    <xf numFmtId="4" fontId="23" fillId="41" borderId="26" xfId="0" applyNumberFormat="1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left" vertical="center"/>
    </xf>
    <xf numFmtId="4" fontId="22" fillId="0" borderId="31" xfId="0" applyNumberFormat="1" applyFont="1" applyBorder="1" applyAlignment="1">
      <alignment horizontal="center" vertical="center" wrapText="1"/>
    </xf>
    <xf numFmtId="4" fontId="23" fillId="0" borderId="31" xfId="0" applyNumberFormat="1" applyFont="1" applyBorder="1" applyAlignment="1">
      <alignment horizontal="center" vertical="center" wrapText="1"/>
    </xf>
    <xf numFmtId="0" fontId="23" fillId="37" borderId="25" xfId="0" applyFont="1" applyFill="1" applyBorder="1" applyAlignment="1">
      <alignment horizontal="center" vertical="center" wrapText="1"/>
    </xf>
    <xf numFmtId="4" fontId="23" fillId="37" borderId="26" xfId="0" applyNumberFormat="1" applyFont="1" applyFill="1" applyBorder="1" applyAlignment="1">
      <alignment horizontal="center" vertical="center" wrapText="1"/>
    </xf>
    <xf numFmtId="0" fontId="48" fillId="37" borderId="25" xfId="0" applyFont="1" applyFill="1" applyBorder="1" applyAlignment="1">
      <alignment horizontal="center" vertical="center" wrapText="1"/>
    </xf>
    <xf numFmtId="0" fontId="27" fillId="41" borderId="25" xfId="0" applyFont="1" applyFill="1" applyBorder="1" applyAlignment="1">
      <alignment horizontal="left" vertical="center" wrapText="1"/>
    </xf>
    <xf numFmtId="0" fontId="34" fillId="41" borderId="25" xfId="0" applyFont="1" applyFill="1" applyBorder="1" applyAlignment="1">
      <alignment horizontal="left" vertical="center"/>
    </xf>
    <xf numFmtId="4" fontId="22" fillId="0" borderId="26" xfId="0" applyNumberFormat="1" applyFont="1" applyBorder="1" applyAlignment="1">
      <alignment horizontal="center" vertical="center" wrapText="1"/>
    </xf>
    <xf numFmtId="0" fontId="30" fillId="0" borderId="30" xfId="0" applyFont="1" applyBorder="1" applyAlignment="1">
      <alignment horizontal="left" vertical="center"/>
    </xf>
    <xf numFmtId="4" fontId="23" fillId="41" borderId="31" xfId="0" applyNumberFormat="1" applyFont="1" applyFill="1" applyBorder="1" applyAlignment="1">
      <alignment horizontal="center" vertical="center" wrapText="1"/>
    </xf>
    <xf numFmtId="4" fontId="22" fillId="0" borderId="32" xfId="0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22" fillId="34" borderId="28" xfId="0" applyFont="1" applyFill="1" applyBorder="1" applyAlignment="1">
      <alignment vertical="center" wrapText="1"/>
    </xf>
    <xf numFmtId="4" fontId="22" fillId="34" borderId="28" xfId="0" applyNumberFormat="1" applyFont="1" applyFill="1" applyBorder="1" applyAlignment="1">
      <alignment vertical="center" wrapText="1"/>
    </xf>
    <xf numFmtId="4" fontId="22" fillId="0" borderId="28" xfId="0" applyNumberFormat="1" applyFont="1" applyBorder="1" applyAlignment="1">
      <alignment horizontal="center" vertical="center" wrapText="1"/>
    </xf>
    <xf numFmtId="4" fontId="22" fillId="0" borderId="29" xfId="0" applyNumberFormat="1" applyFont="1" applyBorder="1" applyAlignment="1">
      <alignment horizontal="center" vertical="center" wrapText="1"/>
    </xf>
    <xf numFmtId="0" fontId="32" fillId="37" borderId="22" xfId="0" applyFont="1" applyFill="1" applyBorder="1" applyAlignment="1">
      <alignment horizontal="center" vertical="center" wrapText="1"/>
    </xf>
    <xf numFmtId="0" fontId="23" fillId="37" borderId="24" xfId="0" applyFont="1" applyFill="1" applyBorder="1" applyAlignment="1">
      <alignment horizontal="center" vertical="center" wrapText="1"/>
    </xf>
    <xf numFmtId="0" fontId="31" fillId="37" borderId="25" xfId="0" applyFont="1" applyFill="1" applyBorder="1" applyAlignment="1">
      <alignment horizontal="center" vertical="center" wrapText="1"/>
    </xf>
    <xf numFmtId="0" fontId="22" fillId="37" borderId="26" xfId="0" applyFont="1" applyFill="1" applyBorder="1" applyAlignment="1">
      <alignment horizontal="center" vertical="center" wrapText="1"/>
    </xf>
    <xf numFmtId="0" fontId="27" fillId="41" borderId="25" xfId="0" applyFont="1" applyFill="1" applyBorder="1" applyAlignment="1">
      <alignment horizontal="left" wrapText="1" indent="1"/>
    </xf>
    <xf numFmtId="4" fontId="27" fillId="41" borderId="26" xfId="0" applyNumberFormat="1" applyFont="1" applyFill="1" applyBorder="1" applyAlignment="1">
      <alignment horizontal="right" vertical="center" wrapText="1"/>
    </xf>
    <xf numFmtId="0" fontId="27" fillId="34" borderId="25" xfId="0" applyFont="1" applyFill="1" applyBorder="1" applyAlignment="1">
      <alignment horizontal="left" wrapText="1" indent="1"/>
    </xf>
    <xf numFmtId="4" fontId="27" fillId="0" borderId="26" xfId="0" applyNumberFormat="1" applyFont="1" applyBorder="1" applyAlignment="1">
      <alignment horizontal="right" vertical="center" wrapText="1"/>
    </xf>
    <xf numFmtId="0" fontId="39" fillId="34" borderId="25" xfId="0" applyFont="1" applyFill="1" applyBorder="1" applyAlignment="1">
      <alignment horizontal="left" wrapText="1" indent="3"/>
    </xf>
    <xf numFmtId="4" fontId="31" fillId="0" borderId="26" xfId="0" applyNumberFormat="1" applyFont="1" applyBorder="1" applyAlignment="1">
      <alignment horizontal="right" vertical="center" wrapText="1"/>
    </xf>
    <xf numFmtId="0" fontId="27" fillId="34" borderId="25" xfId="0" applyFont="1" applyFill="1" applyBorder="1" applyAlignment="1">
      <alignment wrapText="1"/>
    </xf>
    <xf numFmtId="0" fontId="27" fillId="34" borderId="25" xfId="0" applyFont="1" applyFill="1" applyBorder="1" applyAlignment="1">
      <alignment horizontal="left" wrapText="1" indent="2"/>
    </xf>
    <xf numFmtId="0" fontId="27" fillId="41" borderId="25" xfId="0" applyFont="1" applyFill="1" applyBorder="1" applyAlignment="1">
      <alignment horizontal="left" wrapText="1" indent="2"/>
    </xf>
    <xf numFmtId="0" fontId="27" fillId="34" borderId="25" xfId="0" applyFont="1" applyFill="1" applyBorder="1" applyAlignment="1">
      <alignment horizontal="left" wrapText="1"/>
    </xf>
    <xf numFmtId="0" fontId="39" fillId="34" borderId="25" xfId="0" applyFont="1" applyFill="1" applyBorder="1" applyAlignment="1">
      <alignment wrapText="1"/>
    </xf>
    <xf numFmtId="0" fontId="31" fillId="34" borderId="27" xfId="0" applyFont="1" applyFill="1" applyBorder="1" applyAlignment="1">
      <alignment horizontal="left" vertical="center" wrapText="1"/>
    </xf>
    <xf numFmtId="4" fontId="31" fillId="36" borderId="28" xfId="0" applyNumberFormat="1" applyFont="1" applyFill="1" applyBorder="1" applyAlignment="1">
      <alignment horizontal="right" vertical="center" wrapText="1"/>
    </xf>
    <xf numFmtId="4" fontId="31" fillId="34" borderId="28" xfId="0" applyNumberFormat="1" applyFont="1" applyFill="1" applyBorder="1" applyAlignment="1">
      <alignment horizontal="right" vertical="center" wrapText="1"/>
    </xf>
    <xf numFmtId="4" fontId="31" fillId="0" borderId="28" xfId="0" applyNumberFormat="1" applyFont="1" applyBorder="1" applyAlignment="1">
      <alignment horizontal="right" vertical="center" wrapText="1"/>
    </xf>
    <xf numFmtId="4" fontId="31" fillId="0" borderId="29" xfId="0" applyNumberFormat="1" applyFont="1" applyBorder="1" applyAlignment="1">
      <alignment horizontal="right" vertical="center" wrapText="1"/>
    </xf>
    <xf numFmtId="0" fontId="23" fillId="37" borderId="22" xfId="0" applyFont="1" applyFill="1" applyBorder="1" applyAlignment="1">
      <alignment horizontal="center" vertical="center" wrapText="1"/>
    </xf>
    <xf numFmtId="0" fontId="49" fillId="37" borderId="25" xfId="0" applyFont="1" applyFill="1" applyBorder="1" applyAlignment="1">
      <alignment horizontal="center" vertical="center" wrapText="1"/>
    </xf>
    <xf numFmtId="0" fontId="49" fillId="37" borderId="26" xfId="0" applyFont="1" applyFill="1" applyBorder="1" applyAlignment="1">
      <alignment horizontal="center" vertical="center" wrapText="1"/>
    </xf>
    <xf numFmtId="4" fontId="46" fillId="41" borderId="26" xfId="0" applyNumberFormat="1" applyFont="1" applyFill="1" applyBorder="1" applyAlignment="1">
      <alignment horizontal="right" vertical="center" wrapText="1"/>
    </xf>
    <xf numFmtId="0" fontId="27" fillId="38" borderId="25" xfId="0" applyFont="1" applyFill="1" applyBorder="1" applyAlignment="1">
      <alignment horizontal="left" vertical="center" wrapText="1"/>
    </xf>
    <xf numFmtId="4" fontId="46" fillId="38" borderId="26" xfId="0" applyNumberFormat="1" applyFont="1" applyFill="1" applyBorder="1" applyAlignment="1">
      <alignment horizontal="right" vertical="center" wrapText="1"/>
    </xf>
    <xf numFmtId="0" fontId="39" fillId="36" borderId="25" xfId="0" quotePrefix="1" applyFont="1" applyFill="1" applyBorder="1" applyAlignment="1">
      <alignment horizontal="left" vertical="center" wrapText="1"/>
    </xf>
    <xf numFmtId="4" fontId="52" fillId="36" borderId="26" xfId="0" applyNumberFormat="1" applyFont="1" applyFill="1" applyBorder="1" applyAlignment="1">
      <alignment horizontal="right" vertical="center" wrapText="1"/>
    </xf>
    <xf numFmtId="0" fontId="39" fillId="36" borderId="25" xfId="0" applyFont="1" applyFill="1" applyBorder="1" applyAlignment="1">
      <alignment horizontal="left" vertical="center"/>
    </xf>
    <xf numFmtId="0" fontId="31" fillId="36" borderId="27" xfId="0" applyFont="1" applyFill="1" applyBorder="1" applyAlignment="1">
      <alignment horizontal="left" vertical="center" wrapText="1"/>
    </xf>
    <xf numFmtId="4" fontId="22" fillId="36" borderId="28" xfId="0" applyNumberFormat="1" applyFont="1" applyFill="1" applyBorder="1" applyAlignment="1">
      <alignment horizontal="right" vertical="center" wrapText="1"/>
    </xf>
    <xf numFmtId="4" fontId="22" fillId="34" borderId="28" xfId="0" applyNumberFormat="1" applyFont="1" applyFill="1" applyBorder="1" applyAlignment="1">
      <alignment horizontal="right" vertical="center" wrapText="1"/>
    </xf>
    <xf numFmtId="4" fontId="52" fillId="36" borderId="29" xfId="0" applyNumberFormat="1" applyFont="1" applyFill="1" applyBorder="1" applyAlignment="1">
      <alignment horizontal="right" vertical="center" wrapText="1"/>
    </xf>
    <xf numFmtId="0" fontId="22" fillId="37" borderId="25" xfId="0" applyFont="1" applyFill="1" applyBorder="1" applyAlignment="1">
      <alignment horizontal="center" vertical="center" wrapText="1"/>
    </xf>
    <xf numFmtId="0" fontId="25" fillId="41" borderId="25" xfId="0" applyFont="1" applyFill="1" applyBorder="1" applyAlignment="1">
      <alignment horizontal="left" vertical="center" indent="1"/>
    </xf>
    <xf numFmtId="4" fontId="23" fillId="41" borderId="26" xfId="0" applyNumberFormat="1" applyFont="1" applyFill="1" applyBorder="1" applyAlignment="1">
      <alignment vertical="center" wrapText="1"/>
    </xf>
    <xf numFmtId="0" fontId="18" fillId="0" borderId="25" xfId="0" applyFont="1" applyBorder="1" applyAlignment="1">
      <alignment horizontal="left" vertical="center" indent="1"/>
    </xf>
    <xf numFmtId="4" fontId="22" fillId="0" borderId="26" xfId="0" applyNumberFormat="1" applyFont="1" applyBorder="1" applyAlignment="1">
      <alignment vertical="center" wrapText="1"/>
    </xf>
    <xf numFmtId="0" fontId="18" fillId="0" borderId="27" xfId="0" applyFont="1" applyBorder="1" applyAlignment="1">
      <alignment horizontal="left" vertical="center" indent="1"/>
    </xf>
    <xf numFmtId="0" fontId="18" fillId="0" borderId="28" xfId="0" applyFont="1" applyBorder="1" applyAlignment="1">
      <alignment horizontal="left" vertical="center" indent="1"/>
    </xf>
    <xf numFmtId="0" fontId="22" fillId="34" borderId="28" xfId="0" applyFont="1" applyFill="1" applyBorder="1" applyAlignment="1">
      <alignment horizontal="left" vertical="center" wrapText="1"/>
    </xf>
    <xf numFmtId="4" fontId="22" fillId="36" borderId="28" xfId="0" applyNumberFormat="1" applyFont="1" applyFill="1" applyBorder="1" applyAlignment="1">
      <alignment vertical="center" wrapText="1"/>
    </xf>
    <xf numFmtId="4" fontId="22" fillId="0" borderId="28" xfId="0" applyNumberFormat="1" applyFont="1" applyBorder="1" applyAlignment="1">
      <alignment vertical="center" wrapText="1"/>
    </xf>
    <xf numFmtId="4" fontId="22" fillId="0" borderId="29" xfId="0" applyNumberFormat="1" applyFont="1" applyBorder="1" applyAlignment="1">
      <alignment vertical="center" wrapText="1"/>
    </xf>
    <xf numFmtId="0" fontId="40" fillId="37" borderId="25" xfId="0" applyFont="1" applyFill="1" applyBorder="1" applyAlignment="1">
      <alignment horizontal="center" vertical="center"/>
    </xf>
    <xf numFmtId="0" fontId="48" fillId="37" borderId="26" xfId="0" applyFont="1" applyFill="1" applyBorder="1" applyAlignment="1">
      <alignment horizontal="center" vertical="center" wrapText="1"/>
    </xf>
    <xf numFmtId="0" fontId="27" fillId="36" borderId="25" xfId="0" applyFont="1" applyFill="1" applyBorder="1" applyAlignment="1">
      <alignment horizontal="left" vertical="center" wrapText="1"/>
    </xf>
    <xf numFmtId="4" fontId="27" fillId="34" borderId="26" xfId="0" applyNumberFormat="1" applyFont="1" applyFill="1" applyBorder="1" applyAlignment="1">
      <alignment horizontal="center" vertical="center" wrapText="1"/>
    </xf>
    <xf numFmtId="0" fontId="39" fillId="36" borderId="25" xfId="0" quotePrefix="1" applyFont="1" applyFill="1" applyBorder="1" applyAlignment="1">
      <alignment horizontal="left" vertical="center" wrapText="1" indent="1"/>
    </xf>
    <xf numFmtId="4" fontId="31" fillId="34" borderId="26" xfId="0" applyNumberFormat="1" applyFont="1" applyFill="1" applyBorder="1" applyAlignment="1">
      <alignment horizontal="center" vertical="center" wrapText="1"/>
    </xf>
    <xf numFmtId="0" fontId="39" fillId="36" borderId="25" xfId="0" applyFont="1" applyFill="1" applyBorder="1" applyAlignment="1">
      <alignment horizontal="left" vertical="center" indent="1"/>
    </xf>
    <xf numFmtId="0" fontId="39" fillId="36" borderId="27" xfId="0" applyFont="1" applyFill="1" applyBorder="1" applyAlignment="1">
      <alignment horizontal="left" vertical="center" indent="1"/>
    </xf>
    <xf numFmtId="4" fontId="31" fillId="34" borderId="28" xfId="0" applyNumberFormat="1" applyFont="1" applyFill="1" applyBorder="1" applyAlignment="1">
      <alignment horizontal="center" vertical="center" wrapText="1"/>
    </xf>
    <xf numFmtId="4" fontId="31" fillId="34" borderId="29" xfId="0" applyNumberFormat="1" applyFont="1" applyFill="1" applyBorder="1" applyAlignment="1">
      <alignment horizontal="center" vertical="center" wrapText="1"/>
    </xf>
    <xf numFmtId="0" fontId="23" fillId="38" borderId="33" xfId="0" applyFont="1" applyFill="1" applyBorder="1" applyAlignment="1">
      <alignment horizontal="center" vertical="center" wrapText="1"/>
    </xf>
    <xf numFmtId="0" fontId="23" fillId="38" borderId="34" xfId="0" applyFont="1" applyFill="1" applyBorder="1" applyAlignment="1">
      <alignment horizontal="center" vertical="center" wrapText="1"/>
    </xf>
    <xf numFmtId="0" fontId="23" fillId="38" borderId="35" xfId="0" applyFont="1" applyFill="1" applyBorder="1" applyAlignment="1">
      <alignment horizontal="center" vertical="center" wrapText="1"/>
    </xf>
    <xf numFmtId="0" fontId="23" fillId="38" borderId="23" xfId="0" applyFont="1" applyFill="1" applyBorder="1" applyAlignment="1">
      <alignment horizontal="center" vertical="center" wrapText="1"/>
    </xf>
    <xf numFmtId="0" fontId="23" fillId="38" borderId="24" xfId="0" applyFont="1" applyFill="1" applyBorder="1" applyAlignment="1">
      <alignment horizontal="center" vertical="center" wrapText="1"/>
    </xf>
    <xf numFmtId="0" fontId="50" fillId="38" borderId="36" xfId="0" applyFont="1" applyFill="1" applyBorder="1" applyAlignment="1">
      <alignment horizontal="center" vertical="center"/>
    </xf>
    <xf numFmtId="0" fontId="49" fillId="38" borderId="26" xfId="0" applyFont="1" applyFill="1" applyBorder="1" applyAlignment="1">
      <alignment horizontal="center" vertical="center" wrapText="1"/>
    </xf>
    <xf numFmtId="0" fontId="23" fillId="35" borderId="25" xfId="0" applyFont="1" applyFill="1" applyBorder="1" applyAlignment="1">
      <alignment horizontal="left" vertical="center" wrapText="1"/>
    </xf>
    <xf numFmtId="4" fontId="23" fillId="35" borderId="26" xfId="0" applyNumberFormat="1" applyFont="1" applyFill="1" applyBorder="1" applyAlignment="1">
      <alignment horizontal="center" vertical="center" wrapText="1"/>
    </xf>
    <xf numFmtId="0" fontId="23" fillId="38" borderId="25" xfId="0" applyFont="1" applyFill="1" applyBorder="1" applyAlignment="1">
      <alignment horizontal="left" vertical="center" wrapText="1"/>
    </xf>
    <xf numFmtId="4" fontId="23" fillId="38" borderId="26" xfId="0" applyNumberFormat="1" applyFont="1" applyFill="1" applyBorder="1" applyAlignment="1">
      <alignment horizontal="center" vertical="center" wrapText="1"/>
    </xf>
    <xf numFmtId="0" fontId="27" fillId="39" borderId="25" xfId="0" applyFont="1" applyFill="1" applyBorder="1" applyAlignment="1">
      <alignment horizontal="left" vertical="center"/>
    </xf>
    <xf numFmtId="4" fontId="31" fillId="39" borderId="26" xfId="0" applyNumberFormat="1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center"/>
    </xf>
    <xf numFmtId="0" fontId="23" fillId="38" borderId="37" xfId="0" applyFont="1" applyFill="1" applyBorder="1" applyAlignment="1">
      <alignment horizontal="left" vertical="center"/>
    </xf>
    <xf numFmtId="0" fontId="23" fillId="40" borderId="36" xfId="0" applyFont="1" applyFill="1" applyBorder="1" applyAlignment="1">
      <alignment horizontal="left" vertical="center"/>
    </xf>
    <xf numFmtId="4" fontId="23" fillId="40" borderId="26" xfId="0" applyNumberFormat="1" applyFont="1" applyFill="1" applyBorder="1" applyAlignment="1">
      <alignment horizontal="center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0" fontId="23" fillId="38" borderId="36" xfId="0" applyFont="1" applyFill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28" xfId="0" applyFont="1" applyBorder="1" applyAlignment="1">
      <alignment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87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K6" sqref="K6"/>
    </sheetView>
  </sheetViews>
  <sheetFormatPr defaultColWidth="9.109375" defaultRowHeight="11.4"/>
  <cols>
    <col min="1" max="1" width="33.6640625" style="1" customWidth="1"/>
    <col min="2" max="2" width="17.44140625" style="1" customWidth="1"/>
    <col min="3" max="3" width="16.109375" style="1" customWidth="1"/>
    <col min="4" max="5" width="17.44140625" style="1" customWidth="1"/>
    <col min="6" max="7" width="9.6640625" style="1" customWidth="1"/>
    <col min="8" max="16384" width="9.109375" style="1"/>
  </cols>
  <sheetData>
    <row r="1" spans="1:7" ht="72" customHeight="1">
      <c r="A1" s="97" t="s">
        <v>244</v>
      </c>
      <c r="B1" s="97"/>
      <c r="C1" s="97"/>
      <c r="D1" s="97"/>
      <c r="E1" s="97"/>
      <c r="F1" s="97"/>
      <c r="G1" s="97"/>
    </row>
    <row r="2" spans="1:7" ht="42" customHeight="1">
      <c r="A2" s="99" t="s">
        <v>240</v>
      </c>
      <c r="B2" s="99"/>
      <c r="C2" s="99"/>
      <c r="D2" s="99"/>
      <c r="E2" s="99"/>
      <c r="F2" s="99"/>
      <c r="G2" s="99"/>
    </row>
    <row r="3" spans="1:7" ht="18.75" customHeight="1">
      <c r="A3" s="99" t="s">
        <v>22</v>
      </c>
      <c r="B3" s="99"/>
      <c r="C3" s="99"/>
      <c r="D3" s="99"/>
      <c r="E3" s="99"/>
      <c r="F3" s="99"/>
      <c r="G3" s="99"/>
    </row>
    <row r="4" spans="1:7" ht="18.75" customHeight="1">
      <c r="A4" s="97" t="s">
        <v>23</v>
      </c>
      <c r="B4" s="97"/>
      <c r="C4" s="97"/>
      <c r="D4" s="97"/>
      <c r="E4" s="97"/>
      <c r="F4" s="97"/>
      <c r="G4" s="97"/>
    </row>
    <row r="5" spans="1:7" ht="18.75" customHeight="1" thickBot="1">
      <c r="A5" s="97" t="s">
        <v>24</v>
      </c>
      <c r="B5" s="97"/>
      <c r="C5" s="97"/>
      <c r="D5" s="97"/>
      <c r="E5" s="97"/>
      <c r="F5" s="97"/>
      <c r="G5" s="97"/>
    </row>
    <row r="6" spans="1:7" ht="54" customHeight="1">
      <c r="A6" s="161" t="s">
        <v>0</v>
      </c>
      <c r="B6" s="162" t="s">
        <v>255</v>
      </c>
      <c r="C6" s="162" t="s">
        <v>242</v>
      </c>
      <c r="D6" s="162" t="s">
        <v>243</v>
      </c>
      <c r="E6" s="162" t="s">
        <v>256</v>
      </c>
      <c r="F6" s="162" t="s">
        <v>26</v>
      </c>
      <c r="G6" s="163" t="s">
        <v>27</v>
      </c>
    </row>
    <row r="7" spans="1:7" ht="8.4" customHeight="1">
      <c r="A7" s="164"/>
      <c r="B7" s="84">
        <v>1</v>
      </c>
      <c r="C7" s="84">
        <v>2</v>
      </c>
      <c r="D7" s="84">
        <v>3</v>
      </c>
      <c r="E7" s="84">
        <v>4</v>
      </c>
      <c r="F7" s="84">
        <v>5</v>
      </c>
      <c r="G7" s="165">
        <v>6</v>
      </c>
    </row>
    <row r="8" spans="1:7" ht="13.2">
      <c r="A8" s="166" t="s">
        <v>1</v>
      </c>
      <c r="B8" s="51"/>
      <c r="C8" s="51"/>
      <c r="D8" s="51"/>
      <c r="E8" s="51"/>
      <c r="F8" s="51"/>
      <c r="G8" s="167"/>
    </row>
    <row r="9" spans="1:7" ht="13.2">
      <c r="A9" s="168" t="s">
        <v>2</v>
      </c>
      <c r="B9" s="52">
        <v>12216567.970000001</v>
      </c>
      <c r="C9" s="52">
        <v>50867771</v>
      </c>
      <c r="D9" s="52">
        <v>50867771</v>
      </c>
      <c r="E9" s="52">
        <f>13038942.69+541360.32</f>
        <v>13580303.01</v>
      </c>
      <c r="F9" s="52">
        <f>E9/B9*100</f>
        <v>111.16299637794262</v>
      </c>
      <c r="G9" s="169">
        <f>E9/D9*100</f>
        <v>26.697263794004261</v>
      </c>
    </row>
    <row r="10" spans="1:7" ht="26.4">
      <c r="A10" s="168" t="s">
        <v>3</v>
      </c>
      <c r="B10" s="53">
        <v>96.08</v>
      </c>
      <c r="C10" s="52">
        <v>0</v>
      </c>
      <c r="D10" s="52">
        <v>0</v>
      </c>
      <c r="E10" s="52">
        <v>0</v>
      </c>
      <c r="F10" s="52">
        <v>0</v>
      </c>
      <c r="G10" s="169">
        <v>0</v>
      </c>
    </row>
    <row r="11" spans="1:7" ht="13.2">
      <c r="A11" s="168" t="s">
        <v>4</v>
      </c>
      <c r="B11" s="52">
        <v>12134635.189999999</v>
      </c>
      <c r="C11" s="52">
        <v>28633075</v>
      </c>
      <c r="D11" s="52">
        <v>28633075</v>
      </c>
      <c r="E11" s="52">
        <v>11882208.51</v>
      </c>
      <c r="F11" s="52">
        <f t="shared" ref="F11:F12" si="0">E11/B11*100</f>
        <v>97.919783528325425</v>
      </c>
      <c r="G11" s="169">
        <f t="shared" ref="G11:G12" si="1">E11/D11*100</f>
        <v>41.498192247951017</v>
      </c>
    </row>
    <row r="12" spans="1:7" ht="26.4">
      <c r="A12" s="168" t="s">
        <v>5</v>
      </c>
      <c r="B12" s="52">
        <v>391078.41</v>
      </c>
      <c r="C12" s="52">
        <v>24898889</v>
      </c>
      <c r="D12" s="52">
        <v>24898889</v>
      </c>
      <c r="E12" s="52">
        <v>3440580.09</v>
      </c>
      <c r="F12" s="52">
        <f t="shared" si="0"/>
        <v>879.76733105772826</v>
      </c>
      <c r="G12" s="169">
        <f t="shared" si="1"/>
        <v>13.818207270211936</v>
      </c>
    </row>
    <row r="13" spans="1:7" ht="13.2">
      <c r="A13" s="168"/>
      <c r="B13" s="52"/>
      <c r="C13" s="52"/>
      <c r="D13" s="52"/>
      <c r="E13" s="52"/>
      <c r="F13" s="52"/>
      <c r="G13" s="169"/>
    </row>
    <row r="14" spans="1:7" ht="13.2">
      <c r="A14" s="170" t="s">
        <v>13</v>
      </c>
      <c r="B14" s="54">
        <f>B9+B10-B11-B12</f>
        <v>-309049.54999999871</v>
      </c>
      <c r="C14" s="54">
        <f t="shared" ref="C14:E14" si="2">C9+C10-C11-C12</f>
        <v>-2664193</v>
      </c>
      <c r="D14" s="54">
        <f t="shared" si="2"/>
        <v>-2664193</v>
      </c>
      <c r="E14" s="54">
        <f t="shared" si="2"/>
        <v>-1742485.5899999999</v>
      </c>
      <c r="F14" s="54">
        <f>E14/B14*100</f>
        <v>563.82078213671787</v>
      </c>
      <c r="G14" s="171">
        <f>E14/D14*100</f>
        <v>65.403879899091393</v>
      </c>
    </row>
    <row r="15" spans="1:7" ht="13.2">
      <c r="A15" s="166" t="s">
        <v>6</v>
      </c>
      <c r="B15" s="55"/>
      <c r="C15" s="55"/>
      <c r="D15" s="55"/>
      <c r="E15" s="55"/>
      <c r="F15" s="56"/>
      <c r="G15" s="172"/>
    </row>
    <row r="16" spans="1:7" ht="26.4">
      <c r="A16" s="168" t="s">
        <v>7</v>
      </c>
      <c r="B16" s="52">
        <v>0</v>
      </c>
      <c r="C16" s="52">
        <v>5000000</v>
      </c>
      <c r="D16" s="52">
        <v>5000000</v>
      </c>
      <c r="E16" s="52">
        <v>0</v>
      </c>
      <c r="F16" s="52">
        <v>0</v>
      </c>
      <c r="G16" s="169">
        <v>0</v>
      </c>
    </row>
    <row r="17" spans="1:9" ht="26.4">
      <c r="A17" s="168" t="s">
        <v>8</v>
      </c>
      <c r="B17" s="52">
        <v>724590.82</v>
      </c>
      <c r="C17" s="52">
        <v>1281849</v>
      </c>
      <c r="D17" s="52">
        <v>1281849</v>
      </c>
      <c r="E17" s="52">
        <v>609115.06000000006</v>
      </c>
      <c r="F17" s="52">
        <f>D17/B17*100</f>
        <v>176.90660226691804</v>
      </c>
      <c r="G17" s="169">
        <f>E17/D17*100</f>
        <v>47.518472144534968</v>
      </c>
    </row>
    <row r="18" spans="1:9" ht="13.2">
      <c r="A18" s="170" t="s">
        <v>14</v>
      </c>
      <c r="B18" s="54">
        <f>B16-B17</f>
        <v>-724590.82</v>
      </c>
      <c r="C18" s="54">
        <f t="shared" ref="C18:E18" si="3">C16-C17</f>
        <v>3718151</v>
      </c>
      <c r="D18" s="54">
        <f t="shared" si="3"/>
        <v>3718151</v>
      </c>
      <c r="E18" s="54">
        <f t="shared" si="3"/>
        <v>-609115.06000000006</v>
      </c>
      <c r="F18" s="54">
        <f>D18/B18*100</f>
        <v>-513.13802181484994</v>
      </c>
      <c r="G18" s="171">
        <f>E18/D18*100</f>
        <v>-16.382203412395032</v>
      </c>
    </row>
    <row r="19" spans="1:9" ht="13.2">
      <c r="A19" s="166" t="s">
        <v>15</v>
      </c>
      <c r="B19" s="55"/>
      <c r="C19" s="55"/>
      <c r="D19" s="55"/>
      <c r="E19" s="55"/>
      <c r="F19" s="56"/>
      <c r="G19" s="172"/>
    </row>
    <row r="20" spans="1:9" ht="13.2">
      <c r="A20" s="168" t="s">
        <v>16</v>
      </c>
      <c r="B20" s="52">
        <f>B9+B10</f>
        <v>12216664.050000001</v>
      </c>
      <c r="C20" s="52">
        <v>55867771</v>
      </c>
      <c r="D20" s="52">
        <v>55867771</v>
      </c>
      <c r="E20" s="52">
        <f>E9</f>
        <v>13580303.01</v>
      </c>
      <c r="F20" s="52">
        <v>109.83</v>
      </c>
      <c r="G20" s="169">
        <f t="shared" ref="G20:G24" si="4">E20/D20*100</f>
        <v>24.307937773282561</v>
      </c>
    </row>
    <row r="21" spans="1:9" ht="13.2">
      <c r="A21" s="168" t="s">
        <v>17</v>
      </c>
      <c r="B21" s="52">
        <f>B11+B12+B17</f>
        <v>13250304.42</v>
      </c>
      <c r="C21" s="52">
        <v>54813813</v>
      </c>
      <c r="D21" s="52">
        <v>54813813</v>
      </c>
      <c r="E21" s="52">
        <v>15931903.66</v>
      </c>
      <c r="F21" s="52">
        <v>123.45</v>
      </c>
      <c r="G21" s="169">
        <f t="shared" si="4"/>
        <v>29.065490590847968</v>
      </c>
    </row>
    <row r="22" spans="1:9" ht="13.2">
      <c r="A22" s="170" t="s">
        <v>18</v>
      </c>
      <c r="B22" s="54">
        <f>B20-B21</f>
        <v>-1033640.3699999992</v>
      </c>
      <c r="C22" s="54">
        <f t="shared" ref="C22:E22" si="5">C20-C21</f>
        <v>1053958</v>
      </c>
      <c r="D22" s="54">
        <f t="shared" si="5"/>
        <v>1053958</v>
      </c>
      <c r="E22" s="54">
        <f t="shared" si="5"/>
        <v>-2351600.6500000004</v>
      </c>
      <c r="F22" s="54">
        <v>279.88</v>
      </c>
      <c r="G22" s="171">
        <f t="shared" si="4"/>
        <v>-223.12090709496965</v>
      </c>
    </row>
    <row r="23" spans="1:9" ht="26.4">
      <c r="A23" s="166" t="s">
        <v>19</v>
      </c>
      <c r="B23" s="55"/>
      <c r="C23" s="55"/>
      <c r="D23" s="55"/>
      <c r="E23" s="55"/>
      <c r="F23" s="56"/>
      <c r="G23" s="172"/>
    </row>
    <row r="24" spans="1:9" ht="26.4">
      <c r="A24" s="168" t="s">
        <v>20</v>
      </c>
      <c r="B24" s="130">
        <v>-12459154.710000001</v>
      </c>
      <c r="C24" s="130">
        <v>-1053958</v>
      </c>
      <c r="D24" s="130">
        <v>-1053958</v>
      </c>
      <c r="E24" s="130">
        <v>-13152768.369999999</v>
      </c>
      <c r="F24" s="130">
        <f>E24/D24*100</f>
        <v>1247.9404653695876</v>
      </c>
      <c r="G24" s="173">
        <f>E24/D24*100</f>
        <v>1247.9404653695876</v>
      </c>
      <c r="I24" s="89"/>
    </row>
    <row r="25" spans="1:9" ht="13.8" thickBot="1">
      <c r="A25" s="174" t="s">
        <v>21</v>
      </c>
      <c r="B25" s="175">
        <f>B24+B22</f>
        <v>-13492795.08</v>
      </c>
      <c r="C25" s="175">
        <v>0</v>
      </c>
      <c r="D25" s="175">
        <v>0</v>
      </c>
      <c r="E25" s="175">
        <f>E24+E22</f>
        <v>-15504369.02</v>
      </c>
      <c r="F25" s="175">
        <v>279.88</v>
      </c>
      <c r="G25" s="176">
        <v>0</v>
      </c>
      <c r="I25" s="89"/>
    </row>
    <row r="27" spans="1:9" ht="14.4">
      <c r="A27" t="s">
        <v>261</v>
      </c>
    </row>
    <row r="28" spans="1:9" ht="14.4">
      <c r="E28" s="98" t="s">
        <v>25</v>
      </c>
      <c r="F28" s="98"/>
      <c r="G28" s="98"/>
    </row>
    <row r="29" spans="1:9">
      <c r="E29" s="96" t="s">
        <v>241</v>
      </c>
      <c r="F29" s="96"/>
      <c r="G29" s="96"/>
    </row>
    <row r="30" spans="1:9">
      <c r="B30" s="2"/>
      <c r="C30" s="2"/>
      <c r="D30" s="2"/>
      <c r="E30" s="2"/>
      <c r="F30" s="2"/>
      <c r="G30" s="2"/>
    </row>
    <row r="31" spans="1:9">
      <c r="B31" s="2"/>
      <c r="C31" s="2"/>
      <c r="D31" s="2"/>
      <c r="E31" s="2"/>
      <c r="F31" s="2"/>
      <c r="G31" s="2"/>
    </row>
    <row r="32" spans="1:9">
      <c r="B32" s="2"/>
      <c r="C32" s="2"/>
      <c r="D32" s="2"/>
      <c r="E32" s="2"/>
      <c r="F32" s="2"/>
      <c r="G32" s="2"/>
    </row>
    <row r="33" spans="2:7">
      <c r="B33" s="2"/>
      <c r="C33" s="2"/>
      <c r="D33" s="2"/>
      <c r="E33" s="2"/>
      <c r="F33" s="2"/>
      <c r="G33" s="2"/>
    </row>
    <row r="34" spans="2:7">
      <c r="B34" s="2"/>
      <c r="C34" s="2"/>
      <c r="D34" s="2"/>
      <c r="E34" s="2"/>
      <c r="F34" s="2"/>
      <c r="G34" s="2"/>
    </row>
    <row r="35" spans="2:7">
      <c r="B35" s="2"/>
      <c r="C35" s="2"/>
      <c r="D35" s="2"/>
      <c r="E35" s="2"/>
      <c r="F35" s="2"/>
      <c r="G35" s="2"/>
    </row>
    <row r="36" spans="2:7">
      <c r="B36" s="2"/>
      <c r="C36" s="2"/>
      <c r="D36" s="2"/>
      <c r="E36" s="2"/>
      <c r="F36" s="2"/>
      <c r="G36" s="2"/>
    </row>
    <row r="37" spans="2:7">
      <c r="B37" s="2"/>
      <c r="C37" s="2"/>
      <c r="D37" s="2"/>
      <c r="E37" s="2"/>
      <c r="F37" s="2"/>
      <c r="G37" s="2"/>
    </row>
    <row r="38" spans="2:7">
      <c r="B38" s="2"/>
      <c r="C38" s="2"/>
      <c r="D38" s="2"/>
      <c r="E38" s="2"/>
      <c r="G38" s="2"/>
    </row>
    <row r="39" spans="2:7">
      <c r="B39" s="2"/>
      <c r="C39" s="2"/>
      <c r="D39" s="2"/>
      <c r="E39" s="2"/>
      <c r="F39" s="2"/>
      <c r="G39" s="2"/>
    </row>
    <row r="40" spans="2:7">
      <c r="B40" s="2"/>
      <c r="C40" s="2"/>
      <c r="D40" s="2"/>
      <c r="E40" s="2"/>
      <c r="F40" s="2"/>
      <c r="G40" s="2"/>
    </row>
  </sheetData>
  <mergeCells count="7">
    <mergeCell ref="E29:G29"/>
    <mergeCell ref="A1:G1"/>
    <mergeCell ref="E28:G28"/>
    <mergeCell ref="A5:G5"/>
    <mergeCell ref="A4:G4"/>
    <mergeCell ref="A3:G3"/>
    <mergeCell ref="A2:G2"/>
  </mergeCells>
  <pageMargins left="0.74803149606299213" right="0.74803149606299213" top="0.98425196850393704" bottom="0.98425196850393704" header="0.51181102362204722" footer="0.51181102362204722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zoomScaleNormal="100" workbookViewId="0">
      <selection activeCell="O12" sqref="O12"/>
    </sheetView>
  </sheetViews>
  <sheetFormatPr defaultColWidth="9.109375" defaultRowHeight="12.6"/>
  <cols>
    <col min="1" max="4" width="5.5546875" style="10" customWidth="1"/>
    <col min="5" max="5" width="42.5546875" style="13" customWidth="1"/>
    <col min="6" max="6" width="16.44140625" style="7" customWidth="1"/>
    <col min="7" max="8" width="16.44140625" style="9" customWidth="1"/>
    <col min="9" max="9" width="16.44140625" style="7" customWidth="1"/>
    <col min="10" max="11" width="10.5546875" style="33" customWidth="1"/>
    <col min="12" max="16384" width="9.109375" style="1"/>
  </cols>
  <sheetData>
    <row r="2" spans="1:11" ht="15.6">
      <c r="A2" s="100" t="s">
        <v>22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5.6">
      <c r="A3" s="72"/>
      <c r="B3" s="72"/>
      <c r="C3" s="72"/>
      <c r="D3" s="72"/>
      <c r="E3" s="73"/>
      <c r="F3" s="81"/>
      <c r="G3" s="82"/>
      <c r="H3" s="82"/>
      <c r="I3" s="81"/>
      <c r="J3" s="83"/>
      <c r="K3" s="83"/>
    </row>
    <row r="4" spans="1:11" ht="15.6">
      <c r="A4" s="100" t="s">
        <v>136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5.6">
      <c r="A5" s="72"/>
      <c r="B5" s="72"/>
      <c r="C5" s="72"/>
      <c r="D5" s="72"/>
      <c r="E5" s="73"/>
      <c r="F5" s="81"/>
      <c r="G5" s="82"/>
      <c r="H5" s="82"/>
      <c r="I5" s="81"/>
      <c r="J5" s="83"/>
      <c r="K5" s="83"/>
    </row>
    <row r="6" spans="1:11" ht="15.6">
      <c r="A6" s="100" t="s">
        <v>137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22.5" customHeight="1" thickBot="1">
      <c r="A7" s="14"/>
      <c r="B7" s="14"/>
      <c r="C7" s="14"/>
      <c r="D7" s="14"/>
      <c r="E7" s="103"/>
      <c r="F7" s="104"/>
      <c r="G7" s="104"/>
      <c r="H7" s="104"/>
      <c r="I7" s="104"/>
      <c r="J7" s="104"/>
      <c r="K7" s="104"/>
    </row>
    <row r="8" spans="1:11" ht="39.6">
      <c r="A8" s="177" t="s">
        <v>28</v>
      </c>
      <c r="B8" s="178"/>
      <c r="C8" s="178"/>
      <c r="D8" s="178"/>
      <c r="E8" s="178"/>
      <c r="F8" s="179" t="s">
        <v>257</v>
      </c>
      <c r="G8" s="180" t="s">
        <v>138</v>
      </c>
      <c r="H8" s="180" t="s">
        <v>139</v>
      </c>
      <c r="I8" s="179" t="s">
        <v>258</v>
      </c>
      <c r="J8" s="180" t="s">
        <v>262</v>
      </c>
      <c r="K8" s="181" t="s">
        <v>262</v>
      </c>
    </row>
    <row r="9" spans="1:11" s="3" customFormat="1" ht="15.6" customHeight="1">
      <c r="A9" s="182">
        <v>1</v>
      </c>
      <c r="B9" s="105"/>
      <c r="C9" s="105"/>
      <c r="D9" s="105"/>
      <c r="E9" s="105"/>
      <c r="F9" s="94">
        <v>2</v>
      </c>
      <c r="G9" s="94">
        <v>3</v>
      </c>
      <c r="H9" s="94">
        <v>4</v>
      </c>
      <c r="I9" s="94">
        <v>5</v>
      </c>
      <c r="J9" s="85" t="s">
        <v>29</v>
      </c>
      <c r="K9" s="183" t="s">
        <v>30</v>
      </c>
    </row>
    <row r="10" spans="1:11" s="3" customFormat="1" ht="15" customHeight="1">
      <c r="A10" s="184"/>
      <c r="B10" s="141"/>
      <c r="C10" s="141"/>
      <c r="D10" s="141"/>
      <c r="E10" s="140" t="s">
        <v>140</v>
      </c>
      <c r="F10" s="142">
        <f>F12+F21+F26+F29+F35+F42+F48</f>
        <v>12216664.050000001</v>
      </c>
      <c r="G10" s="142">
        <f t="shared" ref="G10:H10" si="0">G12+G21+G26+G29+G35+G42</f>
        <v>50867771</v>
      </c>
      <c r="H10" s="142">
        <f t="shared" si="0"/>
        <v>50867771</v>
      </c>
      <c r="I10" s="142">
        <f>I12+I21+I26+I29+I35+I42+I45</f>
        <v>13580303.01</v>
      </c>
      <c r="J10" s="143">
        <f>I10/F10*100</f>
        <v>111.16212211794429</v>
      </c>
      <c r="K10" s="185">
        <f>I10/H10*100</f>
        <v>26.697263794004261</v>
      </c>
    </row>
    <row r="11" spans="1:11" ht="13.2">
      <c r="A11" s="186">
        <v>6</v>
      </c>
      <c r="B11" s="155"/>
      <c r="C11" s="155"/>
      <c r="D11" s="155"/>
      <c r="E11" s="156" t="s">
        <v>35</v>
      </c>
      <c r="F11" s="142">
        <f>F12+F21+F26+F29+F35+F42</f>
        <v>12216567.970000001</v>
      </c>
      <c r="G11" s="142">
        <f t="shared" ref="G11:I11" si="1">G12+G21+G26+G29+G35+G42</f>
        <v>50867771</v>
      </c>
      <c r="H11" s="142">
        <f t="shared" si="1"/>
        <v>50867771</v>
      </c>
      <c r="I11" s="142">
        <f t="shared" si="1"/>
        <v>13580303.01</v>
      </c>
      <c r="J11" s="154">
        <f>I11/F11*100</f>
        <v>111.16299637794262</v>
      </c>
      <c r="K11" s="187">
        <f>I11/H11*100</f>
        <v>26.697263794004261</v>
      </c>
    </row>
    <row r="12" spans="1:11" ht="26.4">
      <c r="A12" s="188"/>
      <c r="B12" s="15">
        <v>63</v>
      </c>
      <c r="C12" s="15"/>
      <c r="D12" s="15"/>
      <c r="E12" s="11" t="s">
        <v>36</v>
      </c>
      <c r="F12" s="17">
        <f>F13+F15+F18</f>
        <v>217468.36</v>
      </c>
      <c r="G12" s="17">
        <v>17578832</v>
      </c>
      <c r="H12" s="17">
        <v>17578832</v>
      </c>
      <c r="I12" s="17">
        <f t="shared" ref="I12" si="2">I13+I15+I18</f>
        <v>2444940.3700000006</v>
      </c>
      <c r="J12" s="23">
        <f>I12/F12*100</f>
        <v>1124.2740645121896</v>
      </c>
      <c r="K12" s="189">
        <f>I12/H12*100</f>
        <v>13.908434701463673</v>
      </c>
    </row>
    <row r="13" spans="1:11" ht="13.2">
      <c r="A13" s="188"/>
      <c r="B13" s="15"/>
      <c r="C13" s="15">
        <v>634</v>
      </c>
      <c r="D13" s="15"/>
      <c r="E13" s="11" t="s">
        <v>37</v>
      </c>
      <c r="F13" s="17">
        <f>F14</f>
        <v>5157.87</v>
      </c>
      <c r="G13" s="17">
        <f t="shared" ref="G13:I13" si="3">G14</f>
        <v>0</v>
      </c>
      <c r="H13" s="17">
        <f t="shared" si="3"/>
        <v>0</v>
      </c>
      <c r="I13" s="17">
        <f t="shared" si="3"/>
        <v>12108.19</v>
      </c>
      <c r="J13" s="23">
        <f t="shared" ref="J12:J77" si="4">I13/F13*100</f>
        <v>234.75174829920101</v>
      </c>
      <c r="K13" s="189">
        <v>0</v>
      </c>
    </row>
    <row r="14" spans="1:11" ht="13.2">
      <c r="A14" s="188"/>
      <c r="B14" s="15"/>
      <c r="C14" s="15"/>
      <c r="D14" s="15">
        <v>6341</v>
      </c>
      <c r="E14" s="11" t="s">
        <v>38</v>
      </c>
      <c r="F14" s="4">
        <v>5157.87</v>
      </c>
      <c r="G14" s="4"/>
      <c r="H14" s="4"/>
      <c r="I14" s="4">
        <v>12108.19</v>
      </c>
      <c r="J14" s="23">
        <f t="shared" si="4"/>
        <v>234.75174829920101</v>
      </c>
      <c r="K14" s="189"/>
    </row>
    <row r="15" spans="1:11" ht="26.4">
      <c r="A15" s="188"/>
      <c r="B15" s="15"/>
      <c r="C15" s="15">
        <v>636</v>
      </c>
      <c r="D15" s="15"/>
      <c r="E15" s="11" t="s">
        <v>39</v>
      </c>
      <c r="F15" s="17">
        <f>SUM(F16:F17)</f>
        <v>27823.25</v>
      </c>
      <c r="G15" s="17">
        <f t="shared" ref="G15:I15" si="5">SUM(G16:G17)</f>
        <v>0</v>
      </c>
      <c r="H15" s="17">
        <f t="shared" si="5"/>
        <v>0</v>
      </c>
      <c r="I15" s="17">
        <f t="shared" si="5"/>
        <v>88552.03</v>
      </c>
      <c r="J15" s="23">
        <f t="shared" si="4"/>
        <v>318.26630605698472</v>
      </c>
      <c r="K15" s="189">
        <v>0</v>
      </c>
    </row>
    <row r="16" spans="1:11" ht="26.4">
      <c r="A16" s="188"/>
      <c r="B16" s="15"/>
      <c r="C16" s="15"/>
      <c r="D16" s="15">
        <v>6361</v>
      </c>
      <c r="E16" s="11" t="s">
        <v>40</v>
      </c>
      <c r="F16" s="4">
        <v>0</v>
      </c>
      <c r="G16" s="4"/>
      <c r="H16" s="4"/>
      <c r="I16" s="4">
        <v>88552.03</v>
      </c>
      <c r="J16" s="23">
        <v>0</v>
      </c>
      <c r="K16" s="189"/>
    </row>
    <row r="17" spans="1:11" ht="26.4">
      <c r="A17" s="188"/>
      <c r="B17" s="15"/>
      <c r="C17" s="15"/>
      <c r="D17" s="15">
        <v>6362</v>
      </c>
      <c r="E17" s="11" t="s">
        <v>41</v>
      </c>
      <c r="F17" s="4">
        <v>27823.25</v>
      </c>
      <c r="G17" s="4"/>
      <c r="H17" s="4"/>
      <c r="I17" s="4">
        <v>0</v>
      </c>
      <c r="J17" s="23">
        <f t="shared" si="4"/>
        <v>0</v>
      </c>
      <c r="K17" s="189"/>
    </row>
    <row r="18" spans="1:11" ht="13.2">
      <c r="A18" s="188"/>
      <c r="B18" s="15"/>
      <c r="C18" s="15">
        <v>638</v>
      </c>
      <c r="D18" s="15"/>
      <c r="E18" s="11" t="s">
        <v>42</v>
      </c>
      <c r="F18" s="17">
        <f>SUM(F19:F20)</f>
        <v>184487.24</v>
      </c>
      <c r="G18" s="17">
        <f t="shared" ref="G18:I18" si="6">SUM(G19:G20)</f>
        <v>0</v>
      </c>
      <c r="H18" s="17">
        <f t="shared" si="6"/>
        <v>0</v>
      </c>
      <c r="I18" s="17">
        <f t="shared" si="6"/>
        <v>2344280.1500000004</v>
      </c>
      <c r="J18" s="23">
        <f t="shared" si="4"/>
        <v>1270.7004289293939</v>
      </c>
      <c r="K18" s="189">
        <v>0</v>
      </c>
    </row>
    <row r="19" spans="1:11" ht="13.2">
      <c r="A19" s="188"/>
      <c r="B19" s="15"/>
      <c r="C19" s="15"/>
      <c r="D19" s="15">
        <v>6381</v>
      </c>
      <c r="E19" s="11" t="s">
        <v>43</v>
      </c>
      <c r="F19" s="4">
        <v>179722.56</v>
      </c>
      <c r="G19" s="4"/>
      <c r="H19" s="4"/>
      <c r="I19" s="4">
        <v>86308.66</v>
      </c>
      <c r="J19" s="23">
        <f t="shared" si="4"/>
        <v>48.023275430752825</v>
      </c>
      <c r="K19" s="189"/>
    </row>
    <row r="20" spans="1:11" ht="26.4">
      <c r="A20" s="188"/>
      <c r="B20" s="15"/>
      <c r="C20" s="15"/>
      <c r="D20" s="15">
        <v>6382</v>
      </c>
      <c r="E20" s="11" t="s">
        <v>44</v>
      </c>
      <c r="F20" s="4">
        <v>4764.68</v>
      </c>
      <c r="G20" s="4"/>
      <c r="H20" s="4"/>
      <c r="I20" s="4">
        <v>2257971.4900000002</v>
      </c>
      <c r="J20" s="23">
        <f t="shared" si="4"/>
        <v>47389.78252474458</v>
      </c>
      <c r="K20" s="189"/>
    </row>
    <row r="21" spans="1:11" ht="13.2">
      <c r="A21" s="188"/>
      <c r="B21" s="15">
        <v>64</v>
      </c>
      <c r="C21" s="15"/>
      <c r="D21" s="15"/>
      <c r="E21" s="11" t="s">
        <v>45</v>
      </c>
      <c r="F21" s="17">
        <f>F22</f>
        <v>1386.96</v>
      </c>
      <c r="G21" s="17">
        <v>4000</v>
      </c>
      <c r="H21" s="17">
        <v>4000</v>
      </c>
      <c r="I21" s="17">
        <f t="shared" ref="I21" si="7">I22</f>
        <v>2704.9700000000003</v>
      </c>
      <c r="J21" s="23">
        <f t="shared" si="4"/>
        <v>195.02869585280038</v>
      </c>
      <c r="K21" s="189">
        <f t="shared" ref="K12:K61" si="8">I21/H21*100</f>
        <v>67.624250000000004</v>
      </c>
    </row>
    <row r="22" spans="1:11" ht="13.2">
      <c r="A22" s="188"/>
      <c r="B22" s="15"/>
      <c r="C22" s="15">
        <v>641</v>
      </c>
      <c r="D22" s="15"/>
      <c r="E22" s="11" t="s">
        <v>46</v>
      </c>
      <c r="F22" s="17">
        <f>SUM(F23:F25)</f>
        <v>1386.96</v>
      </c>
      <c r="G22" s="17">
        <f t="shared" ref="G22:I22" si="9">SUM(G23:G25)</f>
        <v>0</v>
      </c>
      <c r="H22" s="17">
        <f t="shared" si="9"/>
        <v>0</v>
      </c>
      <c r="I22" s="17">
        <f t="shared" si="9"/>
        <v>2704.9700000000003</v>
      </c>
      <c r="J22" s="23">
        <f t="shared" si="4"/>
        <v>195.02869585280038</v>
      </c>
      <c r="K22" s="189">
        <v>0</v>
      </c>
    </row>
    <row r="23" spans="1:11" ht="26.4">
      <c r="A23" s="188"/>
      <c r="B23" s="15"/>
      <c r="C23" s="15"/>
      <c r="D23" s="15">
        <v>6413</v>
      </c>
      <c r="E23" s="11" t="s">
        <v>47</v>
      </c>
      <c r="F23" s="4">
        <v>1233.3800000000001</v>
      </c>
      <c r="G23" s="4"/>
      <c r="H23" s="4"/>
      <c r="I23" s="4">
        <v>2024.27</v>
      </c>
      <c r="J23" s="23">
        <f t="shared" si="4"/>
        <v>164.12378991065202</v>
      </c>
      <c r="K23" s="189"/>
    </row>
    <row r="24" spans="1:11" ht="13.2">
      <c r="A24" s="188"/>
      <c r="B24" s="15"/>
      <c r="C24" s="15"/>
      <c r="D24" s="15">
        <v>6414</v>
      </c>
      <c r="E24" s="11" t="s">
        <v>48</v>
      </c>
      <c r="F24" s="4">
        <v>153.58000000000001</v>
      </c>
      <c r="G24" s="4"/>
      <c r="H24" s="4"/>
      <c r="I24" s="4">
        <v>97.48</v>
      </c>
      <c r="J24" s="23">
        <f t="shared" si="4"/>
        <v>63.471806224768848</v>
      </c>
      <c r="K24" s="189"/>
    </row>
    <row r="25" spans="1:11" ht="13.2">
      <c r="A25" s="188"/>
      <c r="B25" s="15"/>
      <c r="C25" s="15"/>
      <c r="D25" s="15">
        <v>6416</v>
      </c>
      <c r="E25" s="11" t="s">
        <v>49</v>
      </c>
      <c r="F25" s="4">
        <v>0</v>
      </c>
      <c r="G25" s="4"/>
      <c r="H25" s="4"/>
      <c r="I25" s="4">
        <v>583.22</v>
      </c>
      <c r="J25" s="23"/>
      <c r="K25" s="189"/>
    </row>
    <row r="26" spans="1:11" ht="26.4">
      <c r="A26" s="188"/>
      <c r="B26" s="15">
        <v>65</v>
      </c>
      <c r="C26" s="15"/>
      <c r="D26" s="15"/>
      <c r="E26" s="11" t="s">
        <v>50</v>
      </c>
      <c r="F26" s="17">
        <f>F27</f>
        <v>1414233.02</v>
      </c>
      <c r="G26" s="17">
        <v>4220000</v>
      </c>
      <c r="H26" s="17">
        <v>4220000</v>
      </c>
      <c r="I26" s="17">
        <f t="shared" ref="G26:I27" si="10">I27</f>
        <v>1456529.46</v>
      </c>
      <c r="J26" s="23">
        <f t="shared" si="4"/>
        <v>102.99076880555369</v>
      </c>
      <c r="K26" s="189">
        <f>I26/H26*100</f>
        <v>34.514916113744079</v>
      </c>
    </row>
    <row r="27" spans="1:11" ht="13.2">
      <c r="A27" s="188"/>
      <c r="B27" s="15"/>
      <c r="C27" s="15">
        <v>652</v>
      </c>
      <c r="D27" s="15"/>
      <c r="E27" s="11" t="s">
        <v>51</v>
      </c>
      <c r="F27" s="17">
        <f>F28</f>
        <v>1414233.02</v>
      </c>
      <c r="G27" s="17">
        <f t="shared" si="10"/>
        <v>0</v>
      </c>
      <c r="H27" s="17">
        <f t="shared" si="10"/>
        <v>0</v>
      </c>
      <c r="I27" s="17">
        <f t="shared" si="10"/>
        <v>1456529.46</v>
      </c>
      <c r="J27" s="23">
        <f t="shared" si="4"/>
        <v>102.99076880555369</v>
      </c>
      <c r="K27" s="189">
        <v>0</v>
      </c>
    </row>
    <row r="28" spans="1:11" ht="13.2">
      <c r="A28" s="188"/>
      <c r="B28" s="15"/>
      <c r="C28" s="15"/>
      <c r="D28" s="15">
        <v>6526</v>
      </c>
      <c r="E28" s="11" t="s">
        <v>52</v>
      </c>
      <c r="F28" s="4">
        <v>1414233.02</v>
      </c>
      <c r="G28" s="4"/>
      <c r="H28" s="4"/>
      <c r="I28" s="4">
        <v>1456529.46</v>
      </c>
      <c r="J28" s="23">
        <f t="shared" si="4"/>
        <v>102.99076880555369</v>
      </c>
      <c r="K28" s="189"/>
    </row>
    <row r="29" spans="1:11" ht="39.6">
      <c r="A29" s="188"/>
      <c r="B29" s="15">
        <v>66</v>
      </c>
      <c r="C29" s="15"/>
      <c r="D29" s="15"/>
      <c r="E29" s="11" t="s">
        <v>53</v>
      </c>
      <c r="F29" s="17">
        <f>F30+F33</f>
        <v>2722785.62</v>
      </c>
      <c r="G29" s="17">
        <v>9847450</v>
      </c>
      <c r="H29" s="17">
        <v>9847450</v>
      </c>
      <c r="I29" s="17">
        <f t="shared" ref="I29" si="11">I30+I33</f>
        <v>1747669.53</v>
      </c>
      <c r="J29" s="23">
        <f t="shared" si="4"/>
        <v>64.18682092202323</v>
      </c>
      <c r="K29" s="189">
        <f t="shared" si="8"/>
        <v>17.747432380971723</v>
      </c>
    </row>
    <row r="30" spans="1:11" ht="26.4">
      <c r="A30" s="188"/>
      <c r="B30" s="15"/>
      <c r="C30" s="15">
        <v>661</v>
      </c>
      <c r="D30" s="15"/>
      <c r="E30" s="11" t="s">
        <v>54</v>
      </c>
      <c r="F30" s="17">
        <f>SUM(F31:F32)</f>
        <v>2695532.39</v>
      </c>
      <c r="G30" s="17">
        <f t="shared" ref="G30:I30" si="12">SUM(G31:G32)</f>
        <v>0</v>
      </c>
      <c r="H30" s="17">
        <f t="shared" si="12"/>
        <v>0</v>
      </c>
      <c r="I30" s="17">
        <f t="shared" si="12"/>
        <v>1736299.44</v>
      </c>
      <c r="J30" s="23">
        <f t="shared" si="4"/>
        <v>64.413970555182232</v>
      </c>
      <c r="K30" s="189">
        <v>0</v>
      </c>
    </row>
    <row r="31" spans="1:11" ht="13.2">
      <c r="A31" s="188"/>
      <c r="B31" s="15"/>
      <c r="C31" s="15"/>
      <c r="D31" s="15">
        <v>6614</v>
      </c>
      <c r="E31" s="11" t="s">
        <v>55</v>
      </c>
      <c r="F31" s="4">
        <v>505264.52</v>
      </c>
      <c r="G31" s="4"/>
      <c r="H31" s="4"/>
      <c r="I31" s="4">
        <v>349816.41</v>
      </c>
      <c r="J31" s="23">
        <f t="shared" si="4"/>
        <v>69.234311168336134</v>
      </c>
      <c r="K31" s="189"/>
    </row>
    <row r="32" spans="1:11" ht="13.2">
      <c r="A32" s="188"/>
      <c r="B32" s="15"/>
      <c r="C32" s="15"/>
      <c r="D32" s="15">
        <v>6615</v>
      </c>
      <c r="E32" s="11" t="s">
        <v>56</v>
      </c>
      <c r="F32" s="4">
        <v>2190267.87</v>
      </c>
      <c r="G32" s="4"/>
      <c r="H32" s="4"/>
      <c r="I32" s="4">
        <v>1386483.03</v>
      </c>
      <c r="J32" s="23">
        <f t="shared" si="4"/>
        <v>63.301984610676868</v>
      </c>
      <c r="K32" s="189"/>
    </row>
    <row r="33" spans="1:11" ht="39.6">
      <c r="A33" s="188"/>
      <c r="B33" s="15"/>
      <c r="C33" s="15">
        <v>663</v>
      </c>
      <c r="D33" s="15"/>
      <c r="E33" s="11" t="s">
        <v>57</v>
      </c>
      <c r="F33" s="17">
        <f>F34</f>
        <v>27253.23</v>
      </c>
      <c r="G33" s="17">
        <f t="shared" ref="G33:I33" si="13">G34</f>
        <v>0</v>
      </c>
      <c r="H33" s="17">
        <f t="shared" si="13"/>
        <v>0</v>
      </c>
      <c r="I33" s="17">
        <f t="shared" si="13"/>
        <v>11370.09</v>
      </c>
      <c r="J33" s="23">
        <f t="shared" si="4"/>
        <v>41.720155739338054</v>
      </c>
      <c r="K33" s="189">
        <v>0</v>
      </c>
    </row>
    <row r="34" spans="1:11" ht="13.2">
      <c r="A34" s="188"/>
      <c r="B34" s="15"/>
      <c r="C34" s="15"/>
      <c r="D34" s="15">
        <v>6631</v>
      </c>
      <c r="E34" s="11" t="s">
        <v>58</v>
      </c>
      <c r="F34" s="4">
        <v>27253.23</v>
      </c>
      <c r="G34" s="4"/>
      <c r="H34" s="4"/>
      <c r="I34" s="4">
        <v>11370.09</v>
      </c>
      <c r="J34" s="23">
        <f t="shared" si="4"/>
        <v>41.720155739338054</v>
      </c>
      <c r="K34" s="189"/>
    </row>
    <row r="35" spans="1:11" ht="26.4">
      <c r="A35" s="188"/>
      <c r="B35" s="15">
        <v>67</v>
      </c>
      <c r="C35" s="15"/>
      <c r="D35" s="15"/>
      <c r="E35" s="11" t="s">
        <v>59</v>
      </c>
      <c r="F35" s="17">
        <f>F36+F40</f>
        <v>7858280.8799999999</v>
      </c>
      <c r="G35" s="17">
        <v>19205489</v>
      </c>
      <c r="H35" s="17">
        <v>19205489</v>
      </c>
      <c r="I35" s="18">
        <f t="shared" ref="I35" si="14">I36+I40</f>
        <v>7927919.4199999999</v>
      </c>
      <c r="J35" s="23">
        <f t="shared" si="4"/>
        <v>100.88618033719354</v>
      </c>
      <c r="K35" s="189">
        <f t="shared" si="8"/>
        <v>41.279445787607905</v>
      </c>
    </row>
    <row r="36" spans="1:11" ht="26.4">
      <c r="A36" s="188"/>
      <c r="B36" s="15"/>
      <c r="C36" s="15">
        <v>671</v>
      </c>
      <c r="D36" s="15"/>
      <c r="E36" s="11" t="s">
        <v>31</v>
      </c>
      <c r="F36" s="18">
        <f>SUM(F37:F39)</f>
        <v>344560.24</v>
      </c>
      <c r="G36" s="18">
        <f t="shared" ref="G36:I36" si="15">SUM(G37:G39)</f>
        <v>0</v>
      </c>
      <c r="H36" s="18">
        <f t="shared" si="15"/>
        <v>0</v>
      </c>
      <c r="I36" s="18">
        <f t="shared" si="15"/>
        <v>541360.32000000007</v>
      </c>
      <c r="J36" s="23">
        <v>0</v>
      </c>
      <c r="K36" s="189"/>
    </row>
    <row r="37" spans="1:11" ht="26.4">
      <c r="A37" s="188"/>
      <c r="B37" s="15"/>
      <c r="C37" s="15"/>
      <c r="D37" s="15">
        <v>6711</v>
      </c>
      <c r="E37" s="11" t="s">
        <v>32</v>
      </c>
      <c r="F37" s="18">
        <v>0</v>
      </c>
      <c r="G37" s="4"/>
      <c r="H37" s="4"/>
      <c r="I37" s="4">
        <v>55320.08</v>
      </c>
      <c r="J37" s="23">
        <v>0</v>
      </c>
      <c r="K37" s="189"/>
    </row>
    <row r="38" spans="1:11" ht="26.4">
      <c r="A38" s="188"/>
      <c r="B38" s="15"/>
      <c r="C38" s="15"/>
      <c r="D38" s="15">
        <v>6712</v>
      </c>
      <c r="E38" s="11" t="s">
        <v>33</v>
      </c>
      <c r="F38" s="6">
        <v>19985</v>
      </c>
      <c r="G38" s="4"/>
      <c r="H38" s="4"/>
      <c r="I38" s="4">
        <v>120640</v>
      </c>
      <c r="J38" s="23">
        <v>0</v>
      </c>
      <c r="K38" s="189"/>
    </row>
    <row r="39" spans="1:11" ht="26.4">
      <c r="A39" s="188"/>
      <c r="B39" s="15"/>
      <c r="C39" s="15"/>
      <c r="D39" s="15">
        <v>6714</v>
      </c>
      <c r="E39" s="11" t="s">
        <v>34</v>
      </c>
      <c r="F39" s="6">
        <v>324575.24</v>
      </c>
      <c r="G39" s="4"/>
      <c r="H39" s="4"/>
      <c r="I39" s="4">
        <v>365400.24</v>
      </c>
      <c r="J39" s="23">
        <v>0</v>
      </c>
      <c r="K39" s="189"/>
    </row>
    <row r="40" spans="1:11" ht="13.2">
      <c r="A40" s="188"/>
      <c r="B40" s="15"/>
      <c r="C40" s="15">
        <v>673</v>
      </c>
      <c r="D40" s="15"/>
      <c r="E40" s="11" t="s">
        <v>65</v>
      </c>
      <c r="F40" s="17">
        <f>F41</f>
        <v>7513720.6399999997</v>
      </c>
      <c r="G40" s="17">
        <f t="shared" ref="G40:I40" si="16">G41</f>
        <v>0</v>
      </c>
      <c r="H40" s="17">
        <f t="shared" si="16"/>
        <v>0</v>
      </c>
      <c r="I40" s="17">
        <f t="shared" si="16"/>
        <v>7386559.0999999996</v>
      </c>
      <c r="J40" s="23">
        <f t="shared" si="4"/>
        <v>98.307608891884485</v>
      </c>
      <c r="K40" s="189">
        <v>0</v>
      </c>
    </row>
    <row r="41" spans="1:11" ht="13.2">
      <c r="A41" s="188"/>
      <c r="B41" s="15"/>
      <c r="C41" s="15"/>
      <c r="D41" s="15">
        <v>6731</v>
      </c>
      <c r="E41" s="11" t="s">
        <v>65</v>
      </c>
      <c r="F41" s="4">
        <v>7513720.6399999997</v>
      </c>
      <c r="G41" s="4"/>
      <c r="H41" s="4"/>
      <c r="I41" s="4">
        <v>7386559.0999999996</v>
      </c>
      <c r="J41" s="23">
        <f>I41/F41*100</f>
        <v>98.307608891884485</v>
      </c>
      <c r="K41" s="189"/>
    </row>
    <row r="42" spans="1:11" ht="13.2">
      <c r="A42" s="188"/>
      <c r="B42" s="15">
        <v>68</v>
      </c>
      <c r="C42" s="15"/>
      <c r="D42" s="15"/>
      <c r="E42" s="11" t="s">
        <v>60</v>
      </c>
      <c r="F42" s="17">
        <f>F43</f>
        <v>2413.13</v>
      </c>
      <c r="G42" s="17">
        <v>12000</v>
      </c>
      <c r="H42" s="17">
        <v>12000</v>
      </c>
      <c r="I42" s="17">
        <f t="shared" ref="G42:I43" si="17">I43</f>
        <v>539.26</v>
      </c>
      <c r="J42" s="23">
        <f t="shared" si="4"/>
        <v>22.346910444112002</v>
      </c>
      <c r="K42" s="189">
        <f t="shared" si="8"/>
        <v>4.4938333333333329</v>
      </c>
    </row>
    <row r="43" spans="1:11" ht="13.2">
      <c r="A43" s="188"/>
      <c r="B43" s="15"/>
      <c r="C43" s="15">
        <v>683</v>
      </c>
      <c r="D43" s="15"/>
      <c r="E43" s="11" t="s">
        <v>66</v>
      </c>
      <c r="F43" s="17">
        <f>F44</f>
        <v>2413.13</v>
      </c>
      <c r="G43" s="17">
        <f t="shared" si="17"/>
        <v>0</v>
      </c>
      <c r="H43" s="17">
        <f t="shared" si="17"/>
        <v>0</v>
      </c>
      <c r="I43" s="17">
        <f t="shared" si="17"/>
        <v>539.26</v>
      </c>
      <c r="J43" s="23">
        <f t="shared" si="4"/>
        <v>22.346910444112002</v>
      </c>
      <c r="K43" s="189">
        <v>0</v>
      </c>
    </row>
    <row r="44" spans="1:11" ht="13.2">
      <c r="A44" s="188"/>
      <c r="B44" s="15"/>
      <c r="C44" s="15"/>
      <c r="D44" s="15">
        <v>6831</v>
      </c>
      <c r="E44" s="11" t="s">
        <v>66</v>
      </c>
      <c r="F44" s="4">
        <v>2413.13</v>
      </c>
      <c r="G44" s="4"/>
      <c r="H44" s="4"/>
      <c r="I44" s="4">
        <v>539.26</v>
      </c>
      <c r="J44" s="23">
        <f t="shared" si="4"/>
        <v>22.346910444112002</v>
      </c>
      <c r="K44" s="189"/>
    </row>
    <row r="45" spans="1:11" ht="13.2">
      <c r="A45" s="188">
        <v>7</v>
      </c>
      <c r="B45" s="15"/>
      <c r="C45" s="15"/>
      <c r="D45" s="15"/>
      <c r="E45" s="12" t="s">
        <v>61</v>
      </c>
      <c r="F45" s="16">
        <f>F46</f>
        <v>96.08</v>
      </c>
      <c r="G45" s="16">
        <f t="shared" ref="G45:I47" si="18">G46</f>
        <v>0</v>
      </c>
      <c r="H45" s="16">
        <f t="shared" si="18"/>
        <v>0</v>
      </c>
      <c r="I45" s="16">
        <f t="shared" si="18"/>
        <v>0</v>
      </c>
      <c r="J45" s="22">
        <v>0</v>
      </c>
      <c r="K45" s="190">
        <v>0</v>
      </c>
    </row>
    <row r="46" spans="1:11" ht="26.4">
      <c r="A46" s="188"/>
      <c r="B46" s="15">
        <v>72</v>
      </c>
      <c r="C46" s="15"/>
      <c r="D46" s="15"/>
      <c r="E46" s="11" t="s">
        <v>62</v>
      </c>
      <c r="F46" s="17">
        <f>F47</f>
        <v>96.08</v>
      </c>
      <c r="G46" s="17">
        <f t="shared" si="18"/>
        <v>0</v>
      </c>
      <c r="H46" s="17">
        <f t="shared" si="18"/>
        <v>0</v>
      </c>
      <c r="I46" s="17">
        <f t="shared" si="18"/>
        <v>0</v>
      </c>
      <c r="J46" s="23">
        <v>0</v>
      </c>
      <c r="K46" s="189">
        <v>0</v>
      </c>
    </row>
    <row r="47" spans="1:11" ht="13.2">
      <c r="A47" s="188"/>
      <c r="B47" s="15"/>
      <c r="C47" s="15">
        <v>721</v>
      </c>
      <c r="D47" s="15"/>
      <c r="E47" s="11" t="s">
        <v>63</v>
      </c>
      <c r="F47" s="17">
        <f>F48</f>
        <v>96.08</v>
      </c>
      <c r="G47" s="17">
        <f t="shared" si="18"/>
        <v>0</v>
      </c>
      <c r="H47" s="17">
        <f t="shared" si="18"/>
        <v>0</v>
      </c>
      <c r="I47" s="17">
        <f t="shared" si="18"/>
        <v>0</v>
      </c>
      <c r="J47" s="23">
        <v>0</v>
      </c>
      <c r="K47" s="189">
        <v>0</v>
      </c>
    </row>
    <row r="48" spans="1:11" ht="13.2">
      <c r="A48" s="188"/>
      <c r="B48" s="15"/>
      <c r="C48" s="15"/>
      <c r="D48" s="15">
        <v>7211</v>
      </c>
      <c r="E48" s="11" t="s">
        <v>64</v>
      </c>
      <c r="F48" s="4">
        <v>96.08</v>
      </c>
      <c r="G48" s="4"/>
      <c r="H48" s="4"/>
      <c r="I48" s="157">
        <v>0</v>
      </c>
      <c r="J48" s="23">
        <v>0</v>
      </c>
      <c r="K48" s="189"/>
    </row>
    <row r="49" spans="1:11" ht="38.25" customHeight="1">
      <c r="A49" s="191" t="s">
        <v>28</v>
      </c>
      <c r="B49" s="101"/>
      <c r="C49" s="101"/>
      <c r="D49" s="101"/>
      <c r="E49" s="101"/>
      <c r="F49" s="92" t="s">
        <v>259</v>
      </c>
      <c r="G49" s="21" t="s">
        <v>138</v>
      </c>
      <c r="H49" s="21" t="s">
        <v>139</v>
      </c>
      <c r="I49" s="92" t="s">
        <v>260</v>
      </c>
      <c r="J49" s="21" t="s">
        <v>262</v>
      </c>
      <c r="K49" s="192" t="s">
        <v>262</v>
      </c>
    </row>
    <row r="50" spans="1:11" ht="13.2">
      <c r="A50" s="193">
        <v>1</v>
      </c>
      <c r="B50" s="102"/>
      <c r="C50" s="102"/>
      <c r="D50" s="102"/>
      <c r="E50" s="102"/>
      <c r="F50" s="93">
        <v>2</v>
      </c>
      <c r="G50" s="93">
        <v>3</v>
      </c>
      <c r="H50" s="93">
        <v>4</v>
      </c>
      <c r="I50" s="93">
        <v>5</v>
      </c>
      <c r="J50" s="85" t="s">
        <v>29</v>
      </c>
      <c r="K50" s="183" t="s">
        <v>30</v>
      </c>
    </row>
    <row r="51" spans="1:11" ht="13.2">
      <c r="A51" s="194"/>
      <c r="B51" s="145"/>
      <c r="C51" s="145"/>
      <c r="D51" s="145"/>
      <c r="E51" s="144" t="s">
        <v>141</v>
      </c>
      <c r="F51" s="146">
        <f>F52+F106</f>
        <v>12525713.600000001</v>
      </c>
      <c r="G51" s="146">
        <f>G52+G106</f>
        <v>53531964</v>
      </c>
      <c r="H51" s="146">
        <f>H52+H106</f>
        <v>53531964</v>
      </c>
      <c r="I51" s="146">
        <f>I52+I106</f>
        <v>15322788.6</v>
      </c>
      <c r="J51" s="143">
        <f>I51/F51*100</f>
        <v>122.33066385934291</v>
      </c>
      <c r="K51" s="185">
        <f>I51/H51*100</f>
        <v>28.623624943034031</v>
      </c>
    </row>
    <row r="52" spans="1:11" ht="13.2">
      <c r="A52" s="195">
        <v>3</v>
      </c>
      <c r="B52" s="151"/>
      <c r="C52" s="151"/>
      <c r="D52" s="151"/>
      <c r="E52" s="149" t="s">
        <v>67</v>
      </c>
      <c r="F52" s="146">
        <f t="shared" ref="F52:I52" si="19">F53+F61+F94+F102+F105</f>
        <v>12134635.190000001</v>
      </c>
      <c r="G52" s="146">
        <f t="shared" si="19"/>
        <v>28633075</v>
      </c>
      <c r="H52" s="146">
        <f t="shared" si="19"/>
        <v>28633075</v>
      </c>
      <c r="I52" s="146">
        <f t="shared" si="19"/>
        <v>11882208.51</v>
      </c>
      <c r="J52" s="154">
        <f t="shared" si="4"/>
        <v>97.919783528325411</v>
      </c>
      <c r="K52" s="187">
        <f t="shared" si="8"/>
        <v>41.498192247951017</v>
      </c>
    </row>
    <row r="53" spans="1:11" ht="13.2">
      <c r="A53" s="188"/>
      <c r="B53" s="15">
        <v>31</v>
      </c>
      <c r="C53" s="15"/>
      <c r="D53" s="15"/>
      <c r="E53" s="11" t="s">
        <v>68</v>
      </c>
      <c r="F53" s="29">
        <f>F54+F57+F59</f>
        <v>8662112.7599999998</v>
      </c>
      <c r="G53" s="29">
        <v>19275000</v>
      </c>
      <c r="H53" s="29">
        <v>19275000</v>
      </c>
      <c r="I53" s="29">
        <f t="shared" ref="I53" si="20">I54+I57+I59</f>
        <v>9149441.9699999988</v>
      </c>
      <c r="J53" s="28">
        <f t="shared" si="4"/>
        <v>105.62598552457541</v>
      </c>
      <c r="K53" s="196">
        <f>I53/H53*100</f>
        <v>47.467922023346297</v>
      </c>
    </row>
    <row r="54" spans="1:11" ht="13.2">
      <c r="A54" s="197"/>
      <c r="B54" s="24"/>
      <c r="C54" s="24">
        <v>311</v>
      </c>
      <c r="D54" s="24"/>
      <c r="E54" s="25" t="s">
        <v>69</v>
      </c>
      <c r="F54" s="26">
        <f>F55+F56</f>
        <v>7400157.7299999995</v>
      </c>
      <c r="G54" s="26">
        <v>0</v>
      </c>
      <c r="H54" s="26">
        <f t="shared" ref="H54:I54" si="21">H55+H56</f>
        <v>0</v>
      </c>
      <c r="I54" s="26">
        <f t="shared" si="21"/>
        <v>7832077.1499999994</v>
      </c>
      <c r="J54" s="23">
        <f t="shared" si="4"/>
        <v>105.83662451205618</v>
      </c>
      <c r="K54" s="189">
        <v>0</v>
      </c>
    </row>
    <row r="55" spans="1:11" ht="13.2">
      <c r="A55" s="188"/>
      <c r="B55" s="15"/>
      <c r="C55" s="15"/>
      <c r="D55" s="15">
        <v>3111</v>
      </c>
      <c r="E55" s="11" t="s">
        <v>70</v>
      </c>
      <c r="F55" s="4">
        <v>7282605.9699999997</v>
      </c>
      <c r="G55" s="4"/>
      <c r="H55" s="4"/>
      <c r="I55" s="4">
        <v>7727920.4299999997</v>
      </c>
      <c r="J55" s="23">
        <f t="shared" si="4"/>
        <v>106.11476800796899</v>
      </c>
      <c r="K55" s="189"/>
    </row>
    <row r="56" spans="1:11" ht="13.2">
      <c r="A56" s="188"/>
      <c r="B56" s="15"/>
      <c r="C56" s="15"/>
      <c r="D56" s="15">
        <v>3113</v>
      </c>
      <c r="E56" s="11" t="s">
        <v>71</v>
      </c>
      <c r="F56" s="4">
        <v>117551.76</v>
      </c>
      <c r="G56" s="4"/>
      <c r="H56" s="4"/>
      <c r="I56" s="4">
        <v>104156.72</v>
      </c>
      <c r="J56" s="23">
        <f t="shared" si="4"/>
        <v>88.604985582521266</v>
      </c>
      <c r="K56" s="189"/>
    </row>
    <row r="57" spans="1:11" ht="13.2">
      <c r="A57" s="188"/>
      <c r="B57" s="15"/>
      <c r="C57" s="15">
        <v>312</v>
      </c>
      <c r="D57" s="15"/>
      <c r="E57" s="11" t="s">
        <v>72</v>
      </c>
      <c r="F57" s="4">
        <f>F58</f>
        <v>169479.33</v>
      </c>
      <c r="G57" s="4">
        <v>0</v>
      </c>
      <c r="H57" s="4">
        <v>0</v>
      </c>
      <c r="I57" s="4">
        <v>156363.31</v>
      </c>
      <c r="J57" s="23">
        <f t="shared" si="4"/>
        <v>92.260991355110974</v>
      </c>
      <c r="K57" s="189">
        <v>0</v>
      </c>
    </row>
    <row r="58" spans="1:11" ht="13.2">
      <c r="A58" s="188"/>
      <c r="B58" s="15"/>
      <c r="C58" s="15"/>
      <c r="D58" s="15">
        <v>3121</v>
      </c>
      <c r="E58" s="11" t="s">
        <v>72</v>
      </c>
      <c r="F58" s="4">
        <v>169479.33</v>
      </c>
      <c r="G58" s="4"/>
      <c r="H58" s="4"/>
      <c r="I58" s="4">
        <v>156363.31</v>
      </c>
      <c r="J58" s="23">
        <f t="shared" si="4"/>
        <v>92.260991355110974</v>
      </c>
      <c r="K58" s="189"/>
    </row>
    <row r="59" spans="1:11" ht="13.2">
      <c r="A59" s="188"/>
      <c r="B59" s="15"/>
      <c r="C59" s="15">
        <v>313</v>
      </c>
      <c r="D59" s="15"/>
      <c r="E59" s="11" t="s">
        <v>73</v>
      </c>
      <c r="F59" s="4">
        <f>F60</f>
        <v>1092475.7</v>
      </c>
      <c r="G59" s="4">
        <v>0</v>
      </c>
      <c r="H59" s="4">
        <v>0</v>
      </c>
      <c r="I59" s="4">
        <v>1161001.51</v>
      </c>
      <c r="J59" s="23">
        <f t="shared" si="4"/>
        <v>106.27252487172028</v>
      </c>
      <c r="K59" s="189">
        <v>0</v>
      </c>
    </row>
    <row r="60" spans="1:11" ht="13.2">
      <c r="A60" s="188"/>
      <c r="B60" s="15"/>
      <c r="C60" s="15"/>
      <c r="D60" s="15">
        <v>3132</v>
      </c>
      <c r="E60" s="11" t="s">
        <v>74</v>
      </c>
      <c r="F60" s="4">
        <v>1092475.7</v>
      </c>
      <c r="G60" s="4"/>
      <c r="H60" s="4"/>
      <c r="I60" s="4">
        <v>1161001.51</v>
      </c>
      <c r="J60" s="23">
        <f t="shared" si="4"/>
        <v>106.27252487172028</v>
      </c>
      <c r="K60" s="189"/>
    </row>
    <row r="61" spans="1:11" ht="13.2">
      <c r="A61" s="188"/>
      <c r="B61" s="15">
        <v>32</v>
      </c>
      <c r="C61" s="15"/>
      <c r="D61" s="15"/>
      <c r="E61" s="11" t="s">
        <v>75</v>
      </c>
      <c r="F61" s="4">
        <f>F62+F67+F74+F84+F86</f>
        <v>3395106.3000000003</v>
      </c>
      <c r="G61" s="4">
        <v>9083425</v>
      </c>
      <c r="H61" s="4">
        <v>9083425</v>
      </c>
      <c r="I61" s="4">
        <f t="shared" ref="I61" si="22">I62+I67+I74+I84+I86</f>
        <v>2663515.7000000002</v>
      </c>
      <c r="J61" s="23">
        <f t="shared" si="4"/>
        <v>78.451614313224894</v>
      </c>
      <c r="K61" s="189">
        <f t="shared" si="8"/>
        <v>29.322812705559855</v>
      </c>
    </row>
    <row r="62" spans="1:11" ht="13.2">
      <c r="A62" s="188"/>
      <c r="B62" s="15"/>
      <c r="C62" s="15">
        <v>321</v>
      </c>
      <c r="D62" s="15"/>
      <c r="E62" s="11" t="s">
        <v>76</v>
      </c>
      <c r="F62" s="4">
        <f>F63+F64+F65+F66</f>
        <v>408757.35</v>
      </c>
      <c r="G62" s="4">
        <v>0</v>
      </c>
      <c r="H62" s="4">
        <f t="shared" ref="H62:I62" si="23">H63+H64+H65+H66</f>
        <v>0</v>
      </c>
      <c r="I62" s="4">
        <f t="shared" si="23"/>
        <v>369282.74000000005</v>
      </c>
      <c r="J62" s="23">
        <f t="shared" si="4"/>
        <v>90.342776710926444</v>
      </c>
      <c r="K62" s="189">
        <v>0</v>
      </c>
    </row>
    <row r="63" spans="1:11" ht="13.2">
      <c r="A63" s="188"/>
      <c r="B63" s="15"/>
      <c r="C63" s="15"/>
      <c r="D63" s="15">
        <v>3211</v>
      </c>
      <c r="E63" s="11" t="s">
        <v>77</v>
      </c>
      <c r="F63" s="4">
        <v>17347.599999999999</v>
      </c>
      <c r="G63" s="4"/>
      <c r="H63" s="4"/>
      <c r="I63" s="4">
        <v>6833.15</v>
      </c>
      <c r="J63" s="23">
        <f t="shared" si="4"/>
        <v>39.389598561184258</v>
      </c>
      <c r="K63" s="189"/>
    </row>
    <row r="64" spans="1:11" ht="26.4">
      <c r="A64" s="188"/>
      <c r="B64" s="15"/>
      <c r="C64" s="15"/>
      <c r="D64" s="15">
        <v>3212</v>
      </c>
      <c r="E64" s="11" t="s">
        <v>78</v>
      </c>
      <c r="F64" s="4">
        <v>369885.25</v>
      </c>
      <c r="G64" s="4"/>
      <c r="H64" s="4"/>
      <c r="I64" s="4">
        <v>344192.57</v>
      </c>
      <c r="J64" s="23">
        <f t="shared" si="4"/>
        <v>93.053878196008085</v>
      </c>
      <c r="K64" s="189"/>
    </row>
    <row r="65" spans="1:11" ht="13.2">
      <c r="A65" s="188"/>
      <c r="B65" s="15"/>
      <c r="C65" s="15"/>
      <c r="D65" s="15">
        <v>3213</v>
      </c>
      <c r="E65" s="11" t="s">
        <v>79</v>
      </c>
      <c r="F65" s="4">
        <v>21524.5</v>
      </c>
      <c r="G65" s="4"/>
      <c r="H65" s="4"/>
      <c r="I65" s="4">
        <v>18224.46</v>
      </c>
      <c r="J65" s="23">
        <f t="shared" si="4"/>
        <v>84.668447582986829</v>
      </c>
      <c r="K65" s="189"/>
    </row>
    <row r="66" spans="1:11" ht="13.2">
      <c r="A66" s="188"/>
      <c r="B66" s="15"/>
      <c r="C66" s="15"/>
      <c r="D66" s="15">
        <v>3214</v>
      </c>
      <c r="E66" s="11" t="s">
        <v>80</v>
      </c>
      <c r="F66" s="5">
        <v>0</v>
      </c>
      <c r="G66" s="4"/>
      <c r="H66" s="4"/>
      <c r="I66" s="5">
        <v>32.56</v>
      </c>
      <c r="J66" s="23">
        <v>0</v>
      </c>
      <c r="K66" s="189"/>
    </row>
    <row r="67" spans="1:11" ht="13.2">
      <c r="A67" s="188"/>
      <c r="B67" s="15"/>
      <c r="C67" s="15">
        <v>322</v>
      </c>
      <c r="D67" s="15"/>
      <c r="E67" s="11" t="s">
        <v>81</v>
      </c>
      <c r="F67" s="4">
        <f>F68+F69+F70+F71+F72+F73</f>
        <v>1699648.85</v>
      </c>
      <c r="G67" s="4">
        <v>0</v>
      </c>
      <c r="H67" s="4">
        <f t="shared" ref="H67" si="24">H68+H69+H70+H71+H72+H73</f>
        <v>0</v>
      </c>
      <c r="I67" s="4">
        <f t="shared" ref="I67" si="25">I68+I69+I70+I71+I72+I73</f>
        <v>985549.46000000008</v>
      </c>
      <c r="J67" s="23">
        <f t="shared" si="4"/>
        <v>57.985475058568717</v>
      </c>
      <c r="K67" s="189">
        <v>0</v>
      </c>
    </row>
    <row r="68" spans="1:11" ht="13.2">
      <c r="A68" s="188"/>
      <c r="B68" s="15"/>
      <c r="C68" s="15"/>
      <c r="D68" s="15">
        <v>3221</v>
      </c>
      <c r="E68" s="11" t="s">
        <v>82</v>
      </c>
      <c r="F68" s="4">
        <v>98988.63</v>
      </c>
      <c r="G68" s="4"/>
      <c r="H68" s="4"/>
      <c r="I68" s="4">
        <v>65496.66</v>
      </c>
      <c r="J68" s="23">
        <f t="shared" si="4"/>
        <v>66.165841470884075</v>
      </c>
      <c r="K68" s="189"/>
    </row>
    <row r="69" spans="1:11" ht="13.2">
      <c r="A69" s="188"/>
      <c r="B69" s="15"/>
      <c r="C69" s="15"/>
      <c r="D69" s="15">
        <v>3222</v>
      </c>
      <c r="E69" s="11" t="s">
        <v>83</v>
      </c>
      <c r="F69" s="4">
        <v>1084344.05</v>
      </c>
      <c r="G69" s="4"/>
      <c r="H69" s="4"/>
      <c r="I69" s="4">
        <v>522791.06</v>
      </c>
      <c r="J69" s="23">
        <f t="shared" si="4"/>
        <v>48.21265538368565</v>
      </c>
      <c r="K69" s="189"/>
    </row>
    <row r="70" spans="1:11" ht="13.2">
      <c r="A70" s="188"/>
      <c r="B70" s="15"/>
      <c r="C70" s="15"/>
      <c r="D70" s="15">
        <v>3223</v>
      </c>
      <c r="E70" s="11" t="s">
        <v>84</v>
      </c>
      <c r="F70" s="4">
        <v>426925.15</v>
      </c>
      <c r="G70" s="4"/>
      <c r="H70" s="4"/>
      <c r="I70" s="4">
        <v>333554.09000000003</v>
      </c>
      <c r="J70" s="23">
        <f t="shared" si="4"/>
        <v>78.129407461706109</v>
      </c>
      <c r="K70" s="189"/>
    </row>
    <row r="71" spans="1:11" ht="26.4">
      <c r="A71" s="188"/>
      <c r="B71" s="15"/>
      <c r="C71" s="15"/>
      <c r="D71" s="15">
        <v>3224</v>
      </c>
      <c r="E71" s="11" t="s">
        <v>85</v>
      </c>
      <c r="F71" s="4">
        <v>64189.17</v>
      </c>
      <c r="G71" s="4"/>
      <c r="H71" s="4"/>
      <c r="I71" s="4">
        <v>51516.77</v>
      </c>
      <c r="J71" s="23">
        <f t="shared" si="4"/>
        <v>80.257728834942085</v>
      </c>
      <c r="K71" s="189"/>
    </row>
    <row r="72" spans="1:11" ht="13.2">
      <c r="A72" s="188"/>
      <c r="B72" s="15"/>
      <c r="C72" s="15"/>
      <c r="D72" s="15">
        <v>3225</v>
      </c>
      <c r="E72" s="11" t="s">
        <v>86</v>
      </c>
      <c r="F72" s="4">
        <v>20541.099999999999</v>
      </c>
      <c r="G72" s="4"/>
      <c r="H72" s="4"/>
      <c r="I72" s="4">
        <v>11761.35</v>
      </c>
      <c r="J72" s="23">
        <f t="shared" si="4"/>
        <v>57.257644429947774</v>
      </c>
      <c r="K72" s="189"/>
    </row>
    <row r="73" spans="1:11" ht="13.2">
      <c r="A73" s="188"/>
      <c r="B73" s="15"/>
      <c r="C73" s="15"/>
      <c r="D73" s="15">
        <v>3227</v>
      </c>
      <c r="E73" s="11" t="s">
        <v>87</v>
      </c>
      <c r="F73" s="4">
        <v>4660.75</v>
      </c>
      <c r="G73" s="4"/>
      <c r="H73" s="4"/>
      <c r="I73" s="5">
        <v>429.53</v>
      </c>
      <c r="J73" s="23">
        <f t="shared" si="4"/>
        <v>9.2158987287453726</v>
      </c>
      <c r="K73" s="189"/>
    </row>
    <row r="74" spans="1:11" ht="13.2">
      <c r="A74" s="188"/>
      <c r="B74" s="15"/>
      <c r="C74" s="15">
        <v>323</v>
      </c>
      <c r="D74" s="15"/>
      <c r="E74" s="11" t="s">
        <v>88</v>
      </c>
      <c r="F74" s="4">
        <f>F75+F76+F77+F78+F79+F80+F81+F82+F83</f>
        <v>1038187.9900000001</v>
      </c>
      <c r="G74" s="4">
        <v>0</v>
      </c>
      <c r="H74" s="4">
        <v>0</v>
      </c>
      <c r="I74" s="4">
        <f>I75+I76+I77+I78+I79+I80+I81+I82+I83</f>
        <v>919483.8</v>
      </c>
      <c r="J74" s="23">
        <f t="shared" si="4"/>
        <v>88.566214294195404</v>
      </c>
      <c r="K74" s="189">
        <v>0</v>
      </c>
    </row>
    <row r="75" spans="1:11" ht="13.2">
      <c r="A75" s="188"/>
      <c r="B75" s="15"/>
      <c r="C75" s="15"/>
      <c r="D75" s="15">
        <v>3231</v>
      </c>
      <c r="E75" s="11" t="s">
        <v>89</v>
      </c>
      <c r="F75" s="4">
        <v>24574.04</v>
      </c>
      <c r="G75" s="4"/>
      <c r="H75" s="4"/>
      <c r="I75" s="4">
        <v>24996.6</v>
      </c>
      <c r="J75" s="23">
        <f t="shared" si="4"/>
        <v>101.71953817931443</v>
      </c>
      <c r="K75" s="189"/>
    </row>
    <row r="76" spans="1:11" ht="13.2">
      <c r="A76" s="188"/>
      <c r="B76" s="15"/>
      <c r="C76" s="15"/>
      <c r="D76" s="15">
        <v>3232</v>
      </c>
      <c r="E76" s="11" t="s">
        <v>90</v>
      </c>
      <c r="F76" s="4">
        <v>330814.46000000002</v>
      </c>
      <c r="G76" s="4"/>
      <c r="H76" s="4"/>
      <c r="I76" s="4">
        <v>233739.4</v>
      </c>
      <c r="J76" s="23">
        <f t="shared" si="4"/>
        <v>70.655738567171454</v>
      </c>
      <c r="K76" s="189"/>
    </row>
    <row r="77" spans="1:11" ht="13.2">
      <c r="A77" s="188"/>
      <c r="B77" s="15"/>
      <c r="C77" s="15"/>
      <c r="D77" s="15">
        <v>3233</v>
      </c>
      <c r="E77" s="11" t="s">
        <v>91</v>
      </c>
      <c r="F77" s="4">
        <v>22914.240000000002</v>
      </c>
      <c r="G77" s="4"/>
      <c r="H77" s="4"/>
      <c r="I77" s="4">
        <v>11608.73</v>
      </c>
      <c r="J77" s="23">
        <f t="shared" si="4"/>
        <v>50.661640970854805</v>
      </c>
      <c r="K77" s="189"/>
    </row>
    <row r="78" spans="1:11" ht="13.2">
      <c r="A78" s="188"/>
      <c r="B78" s="15"/>
      <c r="C78" s="15"/>
      <c r="D78" s="15">
        <v>3234</v>
      </c>
      <c r="E78" s="11" t="s">
        <v>92</v>
      </c>
      <c r="F78" s="4">
        <v>453811.83</v>
      </c>
      <c r="G78" s="4"/>
      <c r="H78" s="4"/>
      <c r="I78" s="4">
        <v>404519.18</v>
      </c>
      <c r="J78" s="23">
        <f t="shared" ref="J78:J123" si="26">I78/F78*100</f>
        <v>89.138086153461444</v>
      </c>
      <c r="K78" s="189"/>
    </row>
    <row r="79" spans="1:11" ht="13.2">
      <c r="A79" s="188"/>
      <c r="B79" s="15"/>
      <c r="C79" s="15"/>
      <c r="D79" s="15">
        <v>3235</v>
      </c>
      <c r="E79" s="11" t="s">
        <v>93</v>
      </c>
      <c r="F79" s="5">
        <v>524.54999999999995</v>
      </c>
      <c r="G79" s="4"/>
      <c r="H79" s="4"/>
      <c r="I79" s="4">
        <v>2869.59</v>
      </c>
      <c r="J79" s="23">
        <f t="shared" si="26"/>
        <v>547.05747783814707</v>
      </c>
      <c r="K79" s="189"/>
    </row>
    <row r="80" spans="1:11" ht="13.2">
      <c r="A80" s="188"/>
      <c r="B80" s="15"/>
      <c r="C80" s="15"/>
      <c r="D80" s="15">
        <v>3236</v>
      </c>
      <c r="E80" s="11" t="s">
        <v>94</v>
      </c>
      <c r="F80" s="4">
        <v>13454.72</v>
      </c>
      <c r="G80" s="4"/>
      <c r="H80" s="4"/>
      <c r="I80" s="4">
        <v>17566.560000000001</v>
      </c>
      <c r="J80" s="23">
        <f t="shared" si="26"/>
        <v>130.56057651143988</v>
      </c>
      <c r="K80" s="189"/>
    </row>
    <row r="81" spans="1:13" ht="13.2">
      <c r="A81" s="188"/>
      <c r="B81" s="15"/>
      <c r="C81" s="15"/>
      <c r="D81" s="15">
        <v>3237</v>
      </c>
      <c r="E81" s="11" t="s">
        <v>95</v>
      </c>
      <c r="F81" s="4">
        <v>96675.77</v>
      </c>
      <c r="G81" s="4"/>
      <c r="H81" s="4"/>
      <c r="I81" s="4">
        <v>93681.66</v>
      </c>
      <c r="J81" s="23">
        <f t="shared" si="26"/>
        <v>96.902936485533033</v>
      </c>
      <c r="K81" s="189"/>
    </row>
    <row r="82" spans="1:13" ht="13.2">
      <c r="A82" s="188"/>
      <c r="B82" s="15"/>
      <c r="C82" s="15"/>
      <c r="D82" s="131">
        <v>3238</v>
      </c>
      <c r="E82" s="11" t="s">
        <v>96</v>
      </c>
      <c r="F82" s="4">
        <v>2274.75</v>
      </c>
      <c r="G82" s="4"/>
      <c r="H82" s="4"/>
      <c r="I82" s="4">
        <v>1865.39</v>
      </c>
      <c r="J82" s="23">
        <f t="shared" si="26"/>
        <v>82.004176283108038</v>
      </c>
      <c r="K82" s="189"/>
      <c r="M82" s="89"/>
    </row>
    <row r="83" spans="1:13" ht="13.2">
      <c r="A83" s="188"/>
      <c r="B83" s="15"/>
      <c r="C83" s="15"/>
      <c r="D83" s="15">
        <v>3239</v>
      </c>
      <c r="E83" s="11" t="s">
        <v>97</v>
      </c>
      <c r="F83" s="4">
        <v>93143.63</v>
      </c>
      <c r="G83" s="4"/>
      <c r="H83" s="4"/>
      <c r="I83" s="4">
        <v>128636.69</v>
      </c>
      <c r="J83" s="23">
        <f t="shared" si="26"/>
        <v>138.10572982822336</v>
      </c>
      <c r="K83" s="189"/>
    </row>
    <row r="84" spans="1:13" ht="26.4">
      <c r="A84" s="188"/>
      <c r="B84" s="15"/>
      <c r="C84" s="15">
        <v>325</v>
      </c>
      <c r="D84" s="15"/>
      <c r="E84" s="11" t="s">
        <v>98</v>
      </c>
      <c r="F84" s="4">
        <f>F85</f>
        <v>0</v>
      </c>
      <c r="G84" s="4">
        <f>G85</f>
        <v>0</v>
      </c>
      <c r="H84" s="4">
        <f>H85</f>
        <v>0</v>
      </c>
      <c r="I84" s="4">
        <f>I85</f>
        <v>255621.25</v>
      </c>
      <c r="J84" s="23">
        <v>0</v>
      </c>
      <c r="K84" s="189">
        <v>0</v>
      </c>
    </row>
    <row r="85" spans="1:13" ht="26.4">
      <c r="A85" s="188"/>
      <c r="B85" s="15"/>
      <c r="C85" s="15"/>
      <c r="D85" s="15">
        <v>3251</v>
      </c>
      <c r="E85" s="11" t="s">
        <v>99</v>
      </c>
      <c r="F85" s="4">
        <v>0</v>
      </c>
      <c r="G85" s="4"/>
      <c r="H85" s="4"/>
      <c r="I85" s="4">
        <v>255621.25</v>
      </c>
      <c r="J85" s="23">
        <v>0</v>
      </c>
      <c r="K85" s="189"/>
    </row>
    <row r="86" spans="1:13" ht="13.2">
      <c r="A86" s="188"/>
      <c r="B86" s="15"/>
      <c r="C86" s="15">
        <v>329</v>
      </c>
      <c r="D86" s="15"/>
      <c r="E86" s="11" t="s">
        <v>100</v>
      </c>
      <c r="F86" s="4">
        <f>F87+F88+F89+F90+F91+F92+F93</f>
        <v>248512.11000000002</v>
      </c>
      <c r="G86" s="4">
        <v>0</v>
      </c>
      <c r="H86" s="4">
        <v>0</v>
      </c>
      <c r="I86" s="4">
        <f>I87+I88+I89+I90+I91+I92+I93</f>
        <v>133578.45000000001</v>
      </c>
      <c r="J86" s="23">
        <f t="shared" si="26"/>
        <v>53.751283991753965</v>
      </c>
      <c r="K86" s="189">
        <v>0</v>
      </c>
    </row>
    <row r="87" spans="1:13" ht="26.4">
      <c r="A87" s="188"/>
      <c r="B87" s="15"/>
      <c r="C87" s="15"/>
      <c r="D87" s="15">
        <v>3291</v>
      </c>
      <c r="E87" s="11" t="s">
        <v>101</v>
      </c>
      <c r="F87" s="4">
        <v>6174.36</v>
      </c>
      <c r="G87" s="4"/>
      <c r="H87" s="4"/>
      <c r="I87" s="4">
        <v>5400.67</v>
      </c>
      <c r="J87" s="23">
        <f t="shared" si="26"/>
        <v>87.469308559915532</v>
      </c>
      <c r="K87" s="189"/>
    </row>
    <row r="88" spans="1:13" ht="13.2">
      <c r="A88" s="188"/>
      <c r="B88" s="15"/>
      <c r="C88" s="15"/>
      <c r="D88" s="15">
        <v>3292</v>
      </c>
      <c r="E88" s="11" t="s">
        <v>102</v>
      </c>
      <c r="F88" s="4">
        <v>11013.52</v>
      </c>
      <c r="G88" s="4"/>
      <c r="H88" s="4"/>
      <c r="I88" s="4">
        <v>17941.61</v>
      </c>
      <c r="J88" s="23">
        <f t="shared" si="26"/>
        <v>162.9053200066827</v>
      </c>
      <c r="K88" s="189"/>
    </row>
    <row r="89" spans="1:13" ht="13.2">
      <c r="A89" s="188"/>
      <c r="B89" s="15"/>
      <c r="C89" s="15"/>
      <c r="D89" s="15">
        <v>3293</v>
      </c>
      <c r="E89" s="11" t="s">
        <v>103</v>
      </c>
      <c r="F89" s="4">
        <v>3042.84</v>
      </c>
      <c r="G89" s="4"/>
      <c r="H89" s="4"/>
      <c r="I89" s="4">
        <v>1209.46</v>
      </c>
      <c r="J89" s="23">
        <f t="shared" si="26"/>
        <v>39.74773566799437</v>
      </c>
      <c r="K89" s="189"/>
    </row>
    <row r="90" spans="1:13" ht="13.2">
      <c r="A90" s="188"/>
      <c r="B90" s="15"/>
      <c r="C90" s="15"/>
      <c r="D90" s="15">
        <v>3294</v>
      </c>
      <c r="E90" s="11" t="s">
        <v>104</v>
      </c>
      <c r="F90" s="4">
        <v>3771.31</v>
      </c>
      <c r="G90" s="4"/>
      <c r="H90" s="4"/>
      <c r="I90" s="4">
        <v>3884.16</v>
      </c>
      <c r="J90" s="23">
        <f t="shared" si="26"/>
        <v>102.99232892549273</v>
      </c>
      <c r="K90" s="189"/>
    </row>
    <row r="91" spans="1:13" ht="13.2">
      <c r="A91" s="188"/>
      <c r="B91" s="15"/>
      <c r="C91" s="15"/>
      <c r="D91" s="15">
        <v>3295</v>
      </c>
      <c r="E91" s="11" t="s">
        <v>105</v>
      </c>
      <c r="F91" s="4">
        <v>16770.23</v>
      </c>
      <c r="G91" s="4"/>
      <c r="H91" s="4"/>
      <c r="I91" s="4">
        <v>16861.2</v>
      </c>
      <c r="J91" s="23">
        <f t="shared" si="26"/>
        <v>100.54244932836343</v>
      </c>
      <c r="K91" s="189"/>
    </row>
    <row r="92" spans="1:13" ht="13.2">
      <c r="A92" s="188"/>
      <c r="B92" s="15"/>
      <c r="C92" s="15"/>
      <c r="D92" s="15">
        <v>3296</v>
      </c>
      <c r="E92" s="11" t="s">
        <v>106</v>
      </c>
      <c r="F92" s="4">
        <v>10000</v>
      </c>
      <c r="G92" s="4"/>
      <c r="H92" s="4"/>
      <c r="I92" s="5"/>
      <c r="J92" s="23">
        <f t="shared" si="26"/>
        <v>0</v>
      </c>
      <c r="K92" s="189"/>
    </row>
    <row r="93" spans="1:13" ht="13.2">
      <c r="A93" s="188"/>
      <c r="B93" s="15"/>
      <c r="C93" s="15"/>
      <c r="D93" s="15">
        <v>3299</v>
      </c>
      <c r="E93" s="11" t="s">
        <v>100</v>
      </c>
      <c r="F93" s="4">
        <v>197739.85</v>
      </c>
      <c r="G93" s="4"/>
      <c r="H93" s="4"/>
      <c r="I93" s="4">
        <v>88281.35</v>
      </c>
      <c r="J93" s="23">
        <f t="shared" si="26"/>
        <v>44.645199235257842</v>
      </c>
      <c r="K93" s="189"/>
    </row>
    <row r="94" spans="1:13" ht="13.2">
      <c r="A94" s="188"/>
      <c r="B94" s="15">
        <v>34</v>
      </c>
      <c r="C94" s="15"/>
      <c r="D94" s="15"/>
      <c r="E94" s="11" t="s">
        <v>107</v>
      </c>
      <c r="F94" s="4">
        <f>F95+F98</f>
        <v>75743.75</v>
      </c>
      <c r="G94" s="4">
        <v>269350</v>
      </c>
      <c r="H94" s="4">
        <v>269350</v>
      </c>
      <c r="I94" s="4">
        <f>I95+I98</f>
        <v>67578.460000000006</v>
      </c>
      <c r="J94" s="23">
        <f t="shared" si="26"/>
        <v>89.219849822592636</v>
      </c>
      <c r="K94" s="189">
        <f>I94/H94*100</f>
        <v>25.089459810655285</v>
      </c>
    </row>
    <row r="95" spans="1:13" ht="13.2">
      <c r="A95" s="188"/>
      <c r="B95" s="15"/>
      <c r="C95" s="15">
        <v>342</v>
      </c>
      <c r="D95" s="15"/>
      <c r="E95" s="11" t="s">
        <v>108</v>
      </c>
      <c r="F95" s="4">
        <f>F96+F97</f>
        <v>54452.24</v>
      </c>
      <c r="G95" s="4">
        <v>0</v>
      </c>
      <c r="H95" s="4">
        <v>0</v>
      </c>
      <c r="I95" s="4">
        <f>I96+I97</f>
        <v>47142.73</v>
      </c>
      <c r="J95" s="23">
        <f t="shared" si="26"/>
        <v>86.576291443657794</v>
      </c>
      <c r="K95" s="189">
        <v>0</v>
      </c>
    </row>
    <row r="96" spans="1:13" ht="26.4">
      <c r="A96" s="188"/>
      <c r="B96" s="15"/>
      <c r="C96" s="15"/>
      <c r="D96" s="15">
        <v>3422</v>
      </c>
      <c r="E96" s="11" t="s">
        <v>109</v>
      </c>
      <c r="F96" s="4">
        <v>6646.7</v>
      </c>
      <c r="G96" s="4"/>
      <c r="H96" s="4"/>
      <c r="I96" s="4">
        <v>6033.32</v>
      </c>
      <c r="J96" s="23">
        <f t="shared" si="26"/>
        <v>90.771661125069585</v>
      </c>
      <c r="K96" s="189"/>
    </row>
    <row r="97" spans="1:11" ht="26.4">
      <c r="A97" s="188"/>
      <c r="B97" s="15"/>
      <c r="C97" s="15"/>
      <c r="D97" s="15">
        <v>3423</v>
      </c>
      <c r="E97" s="11" t="s">
        <v>110</v>
      </c>
      <c r="F97" s="4">
        <v>47805.54</v>
      </c>
      <c r="G97" s="4"/>
      <c r="H97" s="4"/>
      <c r="I97" s="4">
        <v>41109.410000000003</v>
      </c>
      <c r="J97" s="23">
        <f t="shared" si="26"/>
        <v>85.992983240017793</v>
      </c>
      <c r="K97" s="189"/>
    </row>
    <row r="98" spans="1:11" ht="13.2">
      <c r="A98" s="188"/>
      <c r="B98" s="15"/>
      <c r="C98" s="15">
        <v>343</v>
      </c>
      <c r="D98" s="15"/>
      <c r="E98" s="11" t="s">
        <v>111</v>
      </c>
      <c r="F98" s="4">
        <f>F99+F100+F101</f>
        <v>21291.51</v>
      </c>
      <c r="G98" s="4">
        <v>0</v>
      </c>
      <c r="H98" s="4">
        <v>0</v>
      </c>
      <c r="I98" s="4">
        <f>I99+I100+I101</f>
        <v>20435.73</v>
      </c>
      <c r="J98" s="23">
        <f t="shared" si="26"/>
        <v>95.980651442758187</v>
      </c>
      <c r="K98" s="189">
        <v>0</v>
      </c>
    </row>
    <row r="99" spans="1:11" ht="13.2">
      <c r="A99" s="188"/>
      <c r="B99" s="15"/>
      <c r="C99" s="15"/>
      <c r="D99" s="15">
        <v>3431</v>
      </c>
      <c r="E99" s="11" t="s">
        <v>112</v>
      </c>
      <c r="F99" s="4">
        <v>17097.32</v>
      </c>
      <c r="G99" s="4"/>
      <c r="H99" s="4"/>
      <c r="I99" s="4">
        <v>13907.97</v>
      </c>
      <c r="J99" s="23">
        <f t="shared" si="26"/>
        <v>81.345906843879618</v>
      </c>
      <c r="K99" s="189"/>
    </row>
    <row r="100" spans="1:11" ht="26.4">
      <c r="A100" s="188"/>
      <c r="B100" s="15"/>
      <c r="C100" s="15"/>
      <c r="D100" s="15">
        <v>3432</v>
      </c>
      <c r="E100" s="11" t="s">
        <v>113</v>
      </c>
      <c r="F100" s="5">
        <v>81.55</v>
      </c>
      <c r="G100" s="4"/>
      <c r="H100" s="4"/>
      <c r="I100" s="5">
        <v>36.4</v>
      </c>
      <c r="J100" s="23">
        <f t="shared" si="26"/>
        <v>44.63519313304721</v>
      </c>
      <c r="K100" s="189"/>
    </row>
    <row r="101" spans="1:11" ht="13.2">
      <c r="A101" s="188"/>
      <c r="B101" s="15"/>
      <c r="C101" s="15"/>
      <c r="D101" s="15">
        <v>3433</v>
      </c>
      <c r="E101" s="11" t="s">
        <v>114</v>
      </c>
      <c r="F101" s="4">
        <v>4112.6400000000003</v>
      </c>
      <c r="G101" s="4"/>
      <c r="H101" s="4"/>
      <c r="I101" s="4">
        <v>6491.36</v>
      </c>
      <c r="J101" s="23">
        <f t="shared" si="26"/>
        <v>157.83924680983503</v>
      </c>
      <c r="K101" s="189"/>
    </row>
    <row r="102" spans="1:11" ht="26.4">
      <c r="A102" s="188"/>
      <c r="B102" s="15">
        <v>37</v>
      </c>
      <c r="C102" s="15"/>
      <c r="D102" s="15"/>
      <c r="E102" s="11" t="s">
        <v>115</v>
      </c>
      <c r="F102" s="4">
        <f>F103</f>
        <v>1672.38</v>
      </c>
      <c r="G102" s="4">
        <v>3500</v>
      </c>
      <c r="H102" s="4">
        <v>3500</v>
      </c>
      <c r="I102" s="4">
        <f>I103</f>
        <v>1672.38</v>
      </c>
      <c r="J102" s="23">
        <f t="shared" si="26"/>
        <v>100</v>
      </c>
      <c r="K102" s="189">
        <f t="shared" ref="K94:K121" si="27">I102/H102*100</f>
        <v>47.782285714285713</v>
      </c>
    </row>
    <row r="103" spans="1:11" ht="26.4">
      <c r="A103" s="188"/>
      <c r="B103" s="15"/>
      <c r="C103" s="15">
        <v>372</v>
      </c>
      <c r="D103" s="15"/>
      <c r="E103" s="11" t="s">
        <v>116</v>
      </c>
      <c r="F103" s="4">
        <f>F104</f>
        <v>1672.38</v>
      </c>
      <c r="G103" s="4">
        <v>0</v>
      </c>
      <c r="H103" s="4">
        <v>0</v>
      </c>
      <c r="I103" s="4">
        <f>I104</f>
        <v>1672.38</v>
      </c>
      <c r="J103" s="23">
        <f t="shared" si="26"/>
        <v>100</v>
      </c>
      <c r="K103" s="189">
        <v>0</v>
      </c>
    </row>
    <row r="104" spans="1:11" ht="13.2">
      <c r="A104" s="188"/>
      <c r="B104" s="15"/>
      <c r="C104" s="15"/>
      <c r="D104" s="15">
        <v>3721</v>
      </c>
      <c r="E104" s="11" t="s">
        <v>117</v>
      </c>
      <c r="F104" s="4">
        <v>1672.38</v>
      </c>
      <c r="G104" s="4"/>
      <c r="H104" s="4"/>
      <c r="I104" s="4">
        <v>1672.38</v>
      </c>
      <c r="J104" s="23">
        <f t="shared" si="26"/>
        <v>100</v>
      </c>
      <c r="K104" s="189"/>
    </row>
    <row r="105" spans="1:11" ht="13.2">
      <c r="A105" s="188"/>
      <c r="B105" s="15">
        <v>38</v>
      </c>
      <c r="C105" s="15"/>
      <c r="D105" s="15"/>
      <c r="E105" s="11" t="s">
        <v>118</v>
      </c>
      <c r="F105" s="4">
        <v>0</v>
      </c>
      <c r="G105" s="4">
        <v>1800</v>
      </c>
      <c r="H105" s="4">
        <v>1800</v>
      </c>
      <c r="I105" s="4">
        <v>0</v>
      </c>
      <c r="J105" s="23">
        <v>0</v>
      </c>
      <c r="K105" s="189">
        <v>0</v>
      </c>
    </row>
    <row r="106" spans="1:11" s="35" customFormat="1" ht="13.2">
      <c r="A106" s="195">
        <v>4</v>
      </c>
      <c r="B106" s="151"/>
      <c r="C106" s="151"/>
      <c r="D106" s="151"/>
      <c r="E106" s="149" t="s">
        <v>119</v>
      </c>
      <c r="F106" s="152">
        <f>F107+F110+F121</f>
        <v>391078.41000000009</v>
      </c>
      <c r="G106" s="152">
        <v>24898889</v>
      </c>
      <c r="H106" s="152">
        <v>24898889</v>
      </c>
      <c r="I106" s="152">
        <f>I107+I110+I121</f>
        <v>3440580.09</v>
      </c>
      <c r="J106" s="153">
        <f t="shared" si="26"/>
        <v>879.76733105772814</v>
      </c>
      <c r="K106" s="198">
        <f t="shared" si="27"/>
        <v>13.818207270211936</v>
      </c>
    </row>
    <row r="107" spans="1:11" ht="26.4">
      <c r="A107" s="188"/>
      <c r="B107" s="15">
        <v>41</v>
      </c>
      <c r="C107" s="15"/>
      <c r="D107" s="15"/>
      <c r="E107" s="11" t="s">
        <v>120</v>
      </c>
      <c r="F107" s="4">
        <f>F108</f>
        <v>7959.75</v>
      </c>
      <c r="G107" s="4">
        <v>19250</v>
      </c>
      <c r="H107" s="4">
        <v>19250</v>
      </c>
      <c r="I107" s="4">
        <f>I108</f>
        <v>8307.5</v>
      </c>
      <c r="J107" s="23">
        <f t="shared" si="26"/>
        <v>104.3688558057728</v>
      </c>
      <c r="K107" s="189">
        <f t="shared" si="27"/>
        <v>43.155844155844157</v>
      </c>
    </row>
    <row r="108" spans="1:11" ht="13.2">
      <c r="A108" s="188"/>
      <c r="B108" s="15"/>
      <c r="C108" s="15">
        <v>412</v>
      </c>
      <c r="D108" s="15"/>
      <c r="E108" s="11" t="s">
        <v>121</v>
      </c>
      <c r="F108" s="4">
        <f>F109</f>
        <v>7959.75</v>
      </c>
      <c r="G108" s="4">
        <v>0</v>
      </c>
      <c r="H108" s="4">
        <v>0</v>
      </c>
      <c r="I108" s="4">
        <f>I109</f>
        <v>8307.5</v>
      </c>
      <c r="J108" s="23">
        <f t="shared" si="26"/>
        <v>104.3688558057728</v>
      </c>
      <c r="K108" s="189">
        <v>0</v>
      </c>
    </row>
    <row r="109" spans="1:11" ht="13.2">
      <c r="A109" s="188"/>
      <c r="B109" s="15"/>
      <c r="C109" s="15"/>
      <c r="D109" s="15">
        <v>4123</v>
      </c>
      <c r="E109" s="11" t="s">
        <v>122</v>
      </c>
      <c r="F109" s="4">
        <v>7959.75</v>
      </c>
      <c r="G109" s="4"/>
      <c r="H109" s="4"/>
      <c r="I109" s="4">
        <v>8307.5</v>
      </c>
      <c r="J109" s="23">
        <f t="shared" si="26"/>
        <v>104.3688558057728</v>
      </c>
      <c r="K109" s="189"/>
    </row>
    <row r="110" spans="1:11" ht="26.4">
      <c r="A110" s="188"/>
      <c r="B110" s="15">
        <v>42</v>
      </c>
      <c r="C110" s="15"/>
      <c r="D110" s="15"/>
      <c r="E110" s="11" t="s">
        <v>123</v>
      </c>
      <c r="F110" s="4">
        <f>F111+F117+F119</f>
        <v>376868.66000000009</v>
      </c>
      <c r="G110" s="4">
        <v>3323075</v>
      </c>
      <c r="H110" s="4">
        <v>3323075</v>
      </c>
      <c r="I110" s="4">
        <f>I111+I117+I119</f>
        <v>183445.27</v>
      </c>
      <c r="J110" s="23">
        <f t="shared" si="26"/>
        <v>48.676180715053341</v>
      </c>
      <c r="K110" s="189">
        <f t="shared" si="27"/>
        <v>5.5203469677933841</v>
      </c>
    </row>
    <row r="111" spans="1:11" ht="13.2">
      <c r="A111" s="188"/>
      <c r="B111" s="15"/>
      <c r="C111" s="15">
        <v>422</v>
      </c>
      <c r="D111" s="15"/>
      <c r="E111" s="11" t="s">
        <v>124</v>
      </c>
      <c r="F111" s="4">
        <f>F112+F113+F114+F115+F116</f>
        <v>333161.47000000009</v>
      </c>
      <c r="G111" s="4">
        <v>0</v>
      </c>
      <c r="H111" s="4">
        <v>0</v>
      </c>
      <c r="I111" s="4">
        <f>I112+I113+I114+I115+I116</f>
        <v>183445.27</v>
      </c>
      <c r="J111" s="23">
        <f t="shared" si="26"/>
        <v>55.061970401319194</v>
      </c>
      <c r="K111" s="189">
        <v>0</v>
      </c>
    </row>
    <row r="112" spans="1:11" ht="13.2">
      <c r="A112" s="188"/>
      <c r="B112" s="15"/>
      <c r="C112" s="15"/>
      <c r="D112" s="15">
        <v>4221</v>
      </c>
      <c r="E112" s="11" t="s">
        <v>125</v>
      </c>
      <c r="F112" s="4">
        <v>128347.96</v>
      </c>
      <c r="G112" s="4"/>
      <c r="H112" s="4"/>
      <c r="I112" s="4">
        <v>8824.18</v>
      </c>
      <c r="J112" s="23">
        <f t="shared" si="26"/>
        <v>6.8752008212674358</v>
      </c>
      <c r="K112" s="189"/>
    </row>
    <row r="113" spans="1:11" ht="13.2">
      <c r="A113" s="188"/>
      <c r="B113" s="15"/>
      <c r="C113" s="15"/>
      <c r="D113" s="15">
        <v>4222</v>
      </c>
      <c r="E113" s="11" t="s">
        <v>126</v>
      </c>
      <c r="F113" s="4">
        <v>2279.5</v>
      </c>
      <c r="G113" s="4"/>
      <c r="H113" s="4"/>
      <c r="I113" s="4">
        <v>0</v>
      </c>
      <c r="J113" s="23">
        <f t="shared" si="26"/>
        <v>0</v>
      </c>
      <c r="K113" s="189"/>
    </row>
    <row r="114" spans="1:11" ht="13.2">
      <c r="A114" s="188"/>
      <c r="B114" s="15"/>
      <c r="C114" s="15"/>
      <c r="D114" s="15">
        <v>4223</v>
      </c>
      <c r="E114" s="11" t="s">
        <v>127</v>
      </c>
      <c r="F114" s="4">
        <v>1209.03</v>
      </c>
      <c r="G114" s="4"/>
      <c r="H114" s="4"/>
      <c r="I114" s="4">
        <v>2778.37</v>
      </c>
      <c r="J114" s="23">
        <f t="shared" si="26"/>
        <v>229.8015764703936</v>
      </c>
      <c r="K114" s="189"/>
    </row>
    <row r="115" spans="1:11" ht="13.2">
      <c r="A115" s="188"/>
      <c r="B115" s="15"/>
      <c r="C115" s="15"/>
      <c r="D115" s="15">
        <v>4224</v>
      </c>
      <c r="E115" s="11" t="s">
        <v>128</v>
      </c>
      <c r="F115" s="4">
        <v>157196.95000000001</v>
      </c>
      <c r="G115" s="4"/>
      <c r="H115" s="4"/>
      <c r="I115" s="4">
        <v>170527.4</v>
      </c>
      <c r="J115" s="23">
        <f t="shared" si="26"/>
        <v>108.48009455654196</v>
      </c>
      <c r="K115" s="189"/>
    </row>
    <row r="116" spans="1:11" ht="13.2">
      <c r="A116" s="188"/>
      <c r="B116" s="15"/>
      <c r="C116" s="15"/>
      <c r="D116" s="15">
        <v>4227</v>
      </c>
      <c r="E116" s="11" t="s">
        <v>129</v>
      </c>
      <c r="F116" s="4">
        <v>44128.03</v>
      </c>
      <c r="G116" s="4"/>
      <c r="H116" s="4"/>
      <c r="I116" s="4">
        <v>1315.32</v>
      </c>
      <c r="J116" s="23">
        <f t="shared" si="26"/>
        <v>2.9806905044254184</v>
      </c>
      <c r="K116" s="189"/>
    </row>
    <row r="117" spans="1:11" ht="13.2">
      <c r="A117" s="188"/>
      <c r="B117" s="15"/>
      <c r="C117" s="15">
        <v>423</v>
      </c>
      <c r="D117" s="15"/>
      <c r="E117" s="11" t="s">
        <v>130</v>
      </c>
      <c r="F117" s="4">
        <f>F118</f>
        <v>33707.19</v>
      </c>
      <c r="G117" s="4">
        <v>0</v>
      </c>
      <c r="H117" s="4">
        <v>0</v>
      </c>
      <c r="I117" s="4">
        <f>I118</f>
        <v>0</v>
      </c>
      <c r="J117" s="23">
        <f t="shared" si="26"/>
        <v>0</v>
      </c>
      <c r="K117" s="189">
        <v>0</v>
      </c>
    </row>
    <row r="118" spans="1:11" ht="13.2">
      <c r="A118" s="188"/>
      <c r="B118" s="15"/>
      <c r="C118" s="15"/>
      <c r="D118" s="15">
        <v>4231</v>
      </c>
      <c r="E118" s="11" t="s">
        <v>131</v>
      </c>
      <c r="F118" s="4">
        <v>33707.19</v>
      </c>
      <c r="G118" s="4"/>
      <c r="H118" s="4"/>
      <c r="I118" s="4">
        <f>I119</f>
        <v>0</v>
      </c>
      <c r="J118" s="23">
        <f t="shared" si="26"/>
        <v>0</v>
      </c>
      <c r="K118" s="189"/>
    </row>
    <row r="119" spans="1:11" ht="13.2">
      <c r="A119" s="188"/>
      <c r="B119" s="15"/>
      <c r="C119" s="15">
        <v>426</v>
      </c>
      <c r="D119" s="15"/>
      <c r="E119" s="11" t="s">
        <v>132</v>
      </c>
      <c r="F119" s="4">
        <f>F120</f>
        <v>10000</v>
      </c>
      <c r="G119" s="4">
        <v>0</v>
      </c>
      <c r="H119" s="4">
        <v>0</v>
      </c>
      <c r="I119" s="4">
        <f>I120</f>
        <v>0</v>
      </c>
      <c r="J119" s="23">
        <f t="shared" si="26"/>
        <v>0</v>
      </c>
      <c r="K119" s="189">
        <v>0</v>
      </c>
    </row>
    <row r="120" spans="1:11" ht="13.2">
      <c r="A120" s="188"/>
      <c r="B120" s="15"/>
      <c r="C120" s="15"/>
      <c r="D120" s="15">
        <v>4262</v>
      </c>
      <c r="E120" s="11" t="s">
        <v>133</v>
      </c>
      <c r="F120" s="4">
        <v>10000</v>
      </c>
      <c r="G120" s="4"/>
      <c r="H120" s="4"/>
      <c r="I120" s="4">
        <v>0</v>
      </c>
      <c r="J120" s="23">
        <f t="shared" si="26"/>
        <v>0</v>
      </c>
      <c r="K120" s="189"/>
    </row>
    <row r="121" spans="1:11" ht="26.4">
      <c r="A121" s="188"/>
      <c r="B121" s="36">
        <v>45</v>
      </c>
      <c r="C121" s="36"/>
      <c r="D121" s="36"/>
      <c r="E121" s="38" t="s">
        <v>134</v>
      </c>
      <c r="F121" s="39">
        <f>F122</f>
        <v>6250</v>
      </c>
      <c r="G121" s="39">
        <v>21556564</v>
      </c>
      <c r="H121" s="39">
        <v>21556564</v>
      </c>
      <c r="I121" s="39">
        <f>I122</f>
        <v>3248827.32</v>
      </c>
      <c r="J121" s="40">
        <f t="shared" si="26"/>
        <v>51981.237120000005</v>
      </c>
      <c r="K121" s="199">
        <f t="shared" si="27"/>
        <v>15.071174237230014</v>
      </c>
    </row>
    <row r="122" spans="1:11" ht="13.2">
      <c r="A122" s="188"/>
      <c r="B122" s="15"/>
      <c r="C122" s="15">
        <v>451</v>
      </c>
      <c r="D122" s="15"/>
      <c r="E122" s="11" t="s">
        <v>135</v>
      </c>
      <c r="F122" s="29">
        <f>F123</f>
        <v>6250</v>
      </c>
      <c r="G122" s="29">
        <v>0</v>
      </c>
      <c r="H122" s="29">
        <v>0</v>
      </c>
      <c r="I122" s="29">
        <f>I123</f>
        <v>3248827.32</v>
      </c>
      <c r="J122" s="28">
        <f t="shared" si="26"/>
        <v>51981.237120000005</v>
      </c>
      <c r="K122" s="196">
        <v>0</v>
      </c>
    </row>
    <row r="123" spans="1:11" ht="13.8" thickBot="1">
      <c r="A123" s="200"/>
      <c r="B123" s="201"/>
      <c r="C123" s="201"/>
      <c r="D123" s="201">
        <v>4511</v>
      </c>
      <c r="E123" s="202" t="s">
        <v>135</v>
      </c>
      <c r="F123" s="203">
        <v>6250</v>
      </c>
      <c r="G123" s="203"/>
      <c r="H123" s="203"/>
      <c r="I123" s="203">
        <v>3248827.32</v>
      </c>
      <c r="J123" s="204">
        <f t="shared" si="26"/>
        <v>51981.237120000005</v>
      </c>
      <c r="K123" s="205"/>
    </row>
    <row r="124" spans="1:11" ht="13.2">
      <c r="A124" s="43"/>
      <c r="B124" s="43"/>
      <c r="C124" s="43"/>
      <c r="D124" s="43"/>
      <c r="E124" s="44"/>
      <c r="F124" s="20"/>
      <c r="G124" s="20"/>
      <c r="H124" s="20"/>
      <c r="I124" s="20"/>
      <c r="J124" s="42"/>
      <c r="K124" s="42"/>
    </row>
    <row r="125" spans="1:11" ht="13.2">
      <c r="A125" s="43"/>
      <c r="B125" s="43"/>
      <c r="C125" s="43"/>
      <c r="D125" s="43"/>
      <c r="E125" s="44"/>
      <c r="F125" s="8"/>
      <c r="G125" s="20"/>
      <c r="H125" s="20"/>
      <c r="I125" s="8"/>
      <c r="J125" s="42"/>
      <c r="K125" s="42"/>
    </row>
    <row r="126" spans="1:11" ht="13.2">
      <c r="A126" s="43"/>
      <c r="B126" s="43"/>
      <c r="C126" s="43"/>
      <c r="D126" s="43"/>
      <c r="E126" s="44"/>
      <c r="F126" s="20"/>
      <c r="G126" s="20"/>
      <c r="H126" s="20"/>
      <c r="I126" s="8"/>
      <c r="J126" s="42"/>
      <c r="K126" s="42"/>
    </row>
    <row r="127" spans="1:11" ht="11.4">
      <c r="A127" s="45"/>
      <c r="B127" s="45"/>
      <c r="C127" s="45"/>
      <c r="D127" s="45"/>
      <c r="E127" s="46"/>
      <c r="F127" s="47"/>
      <c r="G127" s="49"/>
      <c r="H127" s="49"/>
      <c r="I127" s="47"/>
      <c r="J127" s="48"/>
      <c r="K127" s="48"/>
    </row>
    <row r="128" spans="1:11" ht="13.2">
      <c r="A128" s="43"/>
      <c r="B128" s="43"/>
      <c r="C128" s="43"/>
      <c r="D128" s="43"/>
      <c r="E128" s="44"/>
      <c r="F128" s="20"/>
      <c r="G128" s="20"/>
      <c r="H128" s="20"/>
      <c r="I128" s="8"/>
      <c r="J128" s="42"/>
      <c r="K128" s="42"/>
    </row>
    <row r="129" spans="1:11" ht="13.2">
      <c r="A129" s="43"/>
      <c r="B129" s="43"/>
      <c r="C129" s="43"/>
      <c r="D129" s="43"/>
      <c r="E129" s="44"/>
      <c r="F129" s="8"/>
      <c r="G129" s="20"/>
      <c r="H129" s="20"/>
      <c r="I129" s="8"/>
      <c r="J129" s="42"/>
      <c r="K129" s="42"/>
    </row>
    <row r="130" spans="1:11">
      <c r="A130" s="41"/>
      <c r="B130" s="41"/>
      <c r="C130" s="41"/>
      <c r="D130" s="41"/>
      <c r="E130" s="37"/>
    </row>
    <row r="131" spans="1:11">
      <c r="A131" s="41"/>
      <c r="B131" s="41"/>
      <c r="C131" s="41"/>
      <c r="D131" s="41"/>
      <c r="E131" s="37"/>
    </row>
    <row r="132" spans="1:11">
      <c r="A132" s="41"/>
      <c r="B132" s="41"/>
      <c r="C132" s="41"/>
      <c r="D132" s="41"/>
      <c r="E132" s="37"/>
    </row>
    <row r="133" spans="1:11">
      <c r="A133" s="41"/>
      <c r="B133" s="41"/>
      <c r="C133" s="41"/>
      <c r="D133" s="41"/>
      <c r="E133" s="37"/>
    </row>
    <row r="134" spans="1:11">
      <c r="A134" s="41"/>
      <c r="B134" s="41"/>
      <c r="C134" s="41"/>
      <c r="D134" s="41"/>
      <c r="E134" s="37"/>
    </row>
  </sheetData>
  <mergeCells count="8">
    <mergeCell ref="A2:K2"/>
    <mergeCell ref="A4:K4"/>
    <mergeCell ref="A6:K6"/>
    <mergeCell ref="A49:E49"/>
    <mergeCell ref="A50:E50"/>
    <mergeCell ref="E7:K7"/>
    <mergeCell ref="A8:E8"/>
    <mergeCell ref="A9:E9"/>
  </mergeCells>
  <printOptions headings="1"/>
  <pageMargins left="0.74803149606299213" right="0.74803149606299213" top="0.98425196850393704" bottom="0.98425196850393704" header="0.51181102362204722" footer="0.51181102362204722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"/>
  <sheetViews>
    <sheetView topLeftCell="A4" zoomScaleNormal="100" workbookViewId="0">
      <selection activeCell="A6" sqref="A6:G40"/>
    </sheetView>
  </sheetViews>
  <sheetFormatPr defaultColWidth="9.109375" defaultRowHeight="12.6"/>
  <cols>
    <col min="1" max="1" width="35.5546875" style="34" customWidth="1"/>
    <col min="2" max="2" width="12.6640625" style="1" customWidth="1"/>
    <col min="3" max="3" width="14.88671875" style="1" customWidth="1"/>
    <col min="4" max="4" width="14.5546875" style="1" customWidth="1"/>
    <col min="5" max="5" width="14.33203125" style="1" customWidth="1"/>
    <col min="6" max="6" width="9.33203125" style="1" customWidth="1"/>
    <col min="7" max="7" width="10.5546875" style="1" customWidth="1"/>
    <col min="8" max="16384" width="9.109375" style="1"/>
  </cols>
  <sheetData>
    <row r="4" spans="1:7" ht="15.6">
      <c r="A4" s="108" t="s">
        <v>142</v>
      </c>
      <c r="B4" s="108"/>
      <c r="C4" s="108"/>
      <c r="D4" s="108"/>
      <c r="E4" s="108"/>
      <c r="F4" s="108"/>
      <c r="G4" s="108"/>
    </row>
    <row r="5" spans="1:7" ht="22.5" customHeight="1" thickBot="1">
      <c r="A5" s="106"/>
      <c r="B5" s="107"/>
      <c r="C5" s="107"/>
      <c r="D5" s="107"/>
      <c r="E5" s="107"/>
      <c r="F5" s="107"/>
      <c r="G5" s="107"/>
    </row>
    <row r="6" spans="1:7" ht="39.6">
      <c r="A6" s="206" t="s">
        <v>28</v>
      </c>
      <c r="B6" s="179" t="s">
        <v>245</v>
      </c>
      <c r="C6" s="179" t="s">
        <v>163</v>
      </c>
      <c r="D6" s="179" t="s">
        <v>139</v>
      </c>
      <c r="E6" s="179" t="s">
        <v>246</v>
      </c>
      <c r="F6" s="179" t="s">
        <v>263</v>
      </c>
      <c r="G6" s="207" t="s">
        <v>263</v>
      </c>
    </row>
    <row r="7" spans="1:7" ht="12" customHeight="1">
      <c r="A7" s="208">
        <v>1</v>
      </c>
      <c r="B7" s="95">
        <v>2</v>
      </c>
      <c r="C7" s="95">
        <v>3</v>
      </c>
      <c r="D7" s="95">
        <v>4</v>
      </c>
      <c r="E7" s="95">
        <v>5</v>
      </c>
      <c r="F7" s="95" t="s">
        <v>29</v>
      </c>
      <c r="G7" s="209" t="s">
        <v>30</v>
      </c>
    </row>
    <row r="8" spans="1:7" s="35" customFormat="1" ht="13.2">
      <c r="A8" s="210" t="s">
        <v>153</v>
      </c>
      <c r="B8" s="138">
        <f>B9+B11+B13+B16+B19+B21</f>
        <v>12216664.050000001</v>
      </c>
      <c r="C8" s="138">
        <f t="shared" ref="C8:E8" si="0">C9+C11+C13+C16+C19+C21</f>
        <v>50867771</v>
      </c>
      <c r="D8" s="138">
        <f t="shared" si="0"/>
        <v>50867771</v>
      </c>
      <c r="E8" s="138">
        <f t="shared" si="0"/>
        <v>13580303.010000002</v>
      </c>
      <c r="F8" s="138">
        <f>E8/B8*100</f>
        <v>111.16212211794432</v>
      </c>
      <c r="G8" s="211">
        <f>E8/D8*100</f>
        <v>26.697263794004268</v>
      </c>
    </row>
    <row r="9" spans="1:7" s="35" customFormat="1" ht="13.2">
      <c r="A9" s="212" t="s">
        <v>154</v>
      </c>
      <c r="B9" s="62">
        <f>B10</f>
        <v>0</v>
      </c>
      <c r="C9" s="62">
        <f t="shared" ref="C9:E9" si="1">C10</f>
        <v>331875</v>
      </c>
      <c r="D9" s="62">
        <f t="shared" si="1"/>
        <v>331875</v>
      </c>
      <c r="E9" s="62">
        <f t="shared" si="1"/>
        <v>0</v>
      </c>
      <c r="F9" s="32">
        <v>0</v>
      </c>
      <c r="G9" s="213">
        <v>0</v>
      </c>
    </row>
    <row r="10" spans="1:7" ht="13.2">
      <c r="A10" s="214" t="s">
        <v>143</v>
      </c>
      <c r="B10" s="63">
        <v>0</v>
      </c>
      <c r="C10" s="63">
        <v>331875</v>
      </c>
      <c r="D10" s="63">
        <v>331875</v>
      </c>
      <c r="E10" s="63">
        <v>0</v>
      </c>
      <c r="F10" s="132">
        <v>0</v>
      </c>
      <c r="G10" s="215">
        <v>0</v>
      </c>
    </row>
    <row r="11" spans="1:7" s="35" customFormat="1" ht="13.2">
      <c r="A11" s="216" t="s">
        <v>155</v>
      </c>
      <c r="B11" s="62">
        <f>B12</f>
        <v>2699332.48</v>
      </c>
      <c r="C11" s="62">
        <f t="shared" ref="C11:E11" si="2">C12</f>
        <v>9803450</v>
      </c>
      <c r="D11" s="62">
        <f t="shared" si="2"/>
        <v>9803450</v>
      </c>
      <c r="E11" s="62">
        <f t="shared" si="2"/>
        <v>1739543.67</v>
      </c>
      <c r="F11" s="32">
        <f t="shared" ref="F11:F38" si="3">E11/B11*100</f>
        <v>64.443475669955262</v>
      </c>
      <c r="G11" s="213">
        <f t="shared" ref="G11:G38" si="4">E11/D11*100</f>
        <v>17.74419892996853</v>
      </c>
    </row>
    <row r="12" spans="1:7" ht="13.2">
      <c r="A12" s="214" t="s">
        <v>144</v>
      </c>
      <c r="B12" s="63">
        <v>2699332.48</v>
      </c>
      <c r="C12" s="63">
        <v>9803450</v>
      </c>
      <c r="D12" s="63">
        <v>9803450</v>
      </c>
      <c r="E12" s="63">
        <v>1739543.67</v>
      </c>
      <c r="F12" s="132">
        <f>E12/B12*100</f>
        <v>64.443475669955262</v>
      </c>
      <c r="G12" s="215">
        <f>E12/D12*100</f>
        <v>17.74419892996853</v>
      </c>
    </row>
    <row r="13" spans="1:7" s="35" customFormat="1" ht="13.2">
      <c r="A13" s="216" t="s">
        <v>156</v>
      </c>
      <c r="B13" s="62">
        <f>B14+B15</f>
        <v>9268546.8900000006</v>
      </c>
      <c r="C13" s="62">
        <f t="shared" ref="C13:E13" si="5">C14+C15</f>
        <v>23073614</v>
      </c>
      <c r="D13" s="62">
        <f t="shared" si="5"/>
        <v>23073614</v>
      </c>
      <c r="E13" s="62">
        <f t="shared" si="5"/>
        <v>9382176.2400000002</v>
      </c>
      <c r="F13" s="32">
        <f>E13/B13*100</f>
        <v>101.22596725623296</v>
      </c>
      <c r="G13" s="213">
        <f t="shared" si="4"/>
        <v>40.661927689351138</v>
      </c>
    </row>
    <row r="14" spans="1:7" ht="26.4">
      <c r="A14" s="214" t="s">
        <v>145</v>
      </c>
      <c r="B14" s="63">
        <v>8923986.6500000004</v>
      </c>
      <c r="C14" s="63">
        <v>22410000</v>
      </c>
      <c r="D14" s="63">
        <v>22410000</v>
      </c>
      <c r="E14" s="63">
        <v>8840815.9199999999</v>
      </c>
      <c r="F14" s="132">
        <f t="shared" si="3"/>
        <v>99.068009251224055</v>
      </c>
      <c r="G14" s="215">
        <f t="shared" si="4"/>
        <v>39.450316465863452</v>
      </c>
    </row>
    <row r="15" spans="1:7" ht="13.2">
      <c r="A15" s="214" t="s">
        <v>146</v>
      </c>
      <c r="B15" s="63">
        <v>344560.24</v>
      </c>
      <c r="C15" s="63">
        <v>663614</v>
      </c>
      <c r="D15" s="63">
        <v>663614</v>
      </c>
      <c r="E15" s="133">
        <f>541360.32</f>
        <v>541360.31999999995</v>
      </c>
      <c r="F15" s="132">
        <f t="shared" si="3"/>
        <v>157.11630570027464</v>
      </c>
      <c r="G15" s="215">
        <f t="shared" si="4"/>
        <v>81.577591792819319</v>
      </c>
    </row>
    <row r="16" spans="1:7" s="35" customFormat="1" ht="13.2">
      <c r="A16" s="216" t="s">
        <v>157</v>
      </c>
      <c r="B16" s="62">
        <f>B17+B18</f>
        <v>217468.36</v>
      </c>
      <c r="C16" s="62">
        <f t="shared" ref="C16:E16" si="6">C17+C18</f>
        <v>17578832</v>
      </c>
      <c r="D16" s="62">
        <f t="shared" si="6"/>
        <v>17578832</v>
      </c>
      <c r="E16" s="62">
        <f t="shared" si="6"/>
        <v>2444940.37</v>
      </c>
      <c r="F16" s="32">
        <f t="shared" si="3"/>
        <v>1124.2740645121894</v>
      </c>
      <c r="G16" s="213">
        <f t="shared" si="4"/>
        <v>13.908434701463671</v>
      </c>
    </row>
    <row r="17" spans="1:7" ht="13.2">
      <c r="A17" s="214" t="s">
        <v>147</v>
      </c>
      <c r="B17" s="63">
        <v>184487.24</v>
      </c>
      <c r="C17" s="63">
        <v>17212601</v>
      </c>
      <c r="D17" s="63">
        <v>17212601</v>
      </c>
      <c r="E17" s="63">
        <v>2344280.15</v>
      </c>
      <c r="F17" s="132">
        <f t="shared" si="3"/>
        <v>1270.7004289293939</v>
      </c>
      <c r="G17" s="215">
        <f t="shared" si="4"/>
        <v>13.619557846022223</v>
      </c>
    </row>
    <row r="18" spans="1:7" ht="13.2">
      <c r="A18" s="214" t="s">
        <v>148</v>
      </c>
      <c r="B18" s="63">
        <v>32981.120000000003</v>
      </c>
      <c r="C18" s="63">
        <v>366231</v>
      </c>
      <c r="D18" s="63">
        <v>366231</v>
      </c>
      <c r="E18" s="63">
        <v>100660.22</v>
      </c>
      <c r="F18" s="132">
        <f t="shared" si="3"/>
        <v>305.20558428579744</v>
      </c>
      <c r="G18" s="215">
        <f t="shared" si="4"/>
        <v>27.485444978715616</v>
      </c>
    </row>
    <row r="19" spans="1:7" s="35" customFormat="1" ht="13.2">
      <c r="A19" s="216" t="s">
        <v>158</v>
      </c>
      <c r="B19" s="62">
        <f>B20</f>
        <v>27253.23</v>
      </c>
      <c r="C19" s="62">
        <f t="shared" ref="C19:E19" si="7">C20</f>
        <v>60000</v>
      </c>
      <c r="D19" s="62">
        <f t="shared" si="7"/>
        <v>60000</v>
      </c>
      <c r="E19" s="62">
        <f t="shared" si="7"/>
        <v>11370.09</v>
      </c>
      <c r="F19" s="32">
        <f t="shared" si="3"/>
        <v>41.720155739338054</v>
      </c>
      <c r="G19" s="213">
        <f t="shared" si="4"/>
        <v>18.950150000000001</v>
      </c>
    </row>
    <row r="20" spans="1:7" ht="13.2">
      <c r="A20" s="214" t="s">
        <v>149</v>
      </c>
      <c r="B20" s="63">
        <v>27253.23</v>
      </c>
      <c r="C20" s="63">
        <v>60000</v>
      </c>
      <c r="D20" s="63">
        <v>60000</v>
      </c>
      <c r="E20" s="63">
        <v>11370.09</v>
      </c>
      <c r="F20" s="132">
        <f t="shared" si="3"/>
        <v>41.720155739338054</v>
      </c>
      <c r="G20" s="215">
        <f t="shared" si="4"/>
        <v>18.950150000000001</v>
      </c>
    </row>
    <row r="21" spans="1:7" s="35" customFormat="1" ht="26.4">
      <c r="A21" s="216" t="s">
        <v>159</v>
      </c>
      <c r="B21" s="62">
        <f>B22</f>
        <v>4063.09</v>
      </c>
      <c r="C21" s="62">
        <f t="shared" ref="C21:E21" si="8">C22</f>
        <v>20000</v>
      </c>
      <c r="D21" s="62">
        <f t="shared" si="8"/>
        <v>20000</v>
      </c>
      <c r="E21" s="62">
        <f t="shared" si="8"/>
        <v>2272.64</v>
      </c>
      <c r="F21" s="32">
        <f t="shared" si="3"/>
        <v>55.933784385775354</v>
      </c>
      <c r="G21" s="213">
        <f t="shared" si="4"/>
        <v>11.363199999999999</v>
      </c>
    </row>
    <row r="22" spans="1:7" ht="26.4">
      <c r="A22" s="214" t="s">
        <v>150</v>
      </c>
      <c r="B22" s="63">
        <v>4063.09</v>
      </c>
      <c r="C22" s="63">
        <v>20000</v>
      </c>
      <c r="D22" s="63">
        <v>20000</v>
      </c>
      <c r="E22" s="63">
        <v>2272.64</v>
      </c>
      <c r="F22" s="132">
        <f t="shared" si="3"/>
        <v>55.933784385775354</v>
      </c>
      <c r="G22" s="215">
        <f t="shared" si="4"/>
        <v>11.363199999999999</v>
      </c>
    </row>
    <row r="23" spans="1:7" ht="13.2">
      <c r="A23" s="217"/>
      <c r="B23" s="62"/>
      <c r="C23" s="62"/>
      <c r="D23" s="62"/>
      <c r="E23" s="62"/>
      <c r="F23" s="132"/>
      <c r="G23" s="215"/>
    </row>
    <row r="24" spans="1:7" s="35" customFormat="1" ht="13.2">
      <c r="A24" s="218" t="s">
        <v>152</v>
      </c>
      <c r="B24" s="139">
        <f>B25+B27+B29+B32+B35+B37+B39</f>
        <v>12525713.600000001</v>
      </c>
      <c r="C24" s="139">
        <f t="shared" ref="C24:E24" si="9">C25+C27+C29+C32+C35+C37+C39</f>
        <v>53531964</v>
      </c>
      <c r="D24" s="139">
        <f t="shared" si="9"/>
        <v>53531964</v>
      </c>
      <c r="E24" s="139">
        <f t="shared" si="9"/>
        <v>15322788.6</v>
      </c>
      <c r="F24" s="138">
        <f>E24/B24*100</f>
        <v>122.33066385934291</v>
      </c>
      <c r="G24" s="211">
        <f t="shared" si="4"/>
        <v>28.623624943034031</v>
      </c>
    </row>
    <row r="25" spans="1:7" s="35" customFormat="1" ht="13.2">
      <c r="A25" s="219" t="s">
        <v>160</v>
      </c>
      <c r="B25" s="130">
        <f>B26</f>
        <v>0</v>
      </c>
      <c r="C25" s="52">
        <f t="shared" ref="C25:E25" si="10">C26</f>
        <v>331875</v>
      </c>
      <c r="D25" s="52">
        <f t="shared" si="10"/>
        <v>331875</v>
      </c>
      <c r="E25" s="52">
        <f t="shared" si="10"/>
        <v>0</v>
      </c>
      <c r="F25" s="32">
        <v>0</v>
      </c>
      <c r="G25" s="213">
        <v>0</v>
      </c>
    </row>
    <row r="26" spans="1:7" ht="13.2">
      <c r="A26" s="214" t="s">
        <v>143</v>
      </c>
      <c r="B26" s="135">
        <v>0</v>
      </c>
      <c r="C26" s="88">
        <v>331875</v>
      </c>
      <c r="D26" s="88">
        <v>331875</v>
      </c>
      <c r="E26" s="88">
        <v>0</v>
      </c>
      <c r="F26" s="132">
        <v>0</v>
      </c>
      <c r="G26" s="215">
        <v>0</v>
      </c>
    </row>
    <row r="27" spans="1:7" s="35" customFormat="1" ht="13.2">
      <c r="A27" s="219" t="s">
        <v>155</v>
      </c>
      <c r="B27" s="130">
        <f>B28</f>
        <v>2699332.48</v>
      </c>
      <c r="C27" s="52">
        <f t="shared" ref="C27:E27" si="11">C28</f>
        <v>9624784</v>
      </c>
      <c r="D27" s="52">
        <f t="shared" si="11"/>
        <v>9624784</v>
      </c>
      <c r="E27" s="52">
        <f t="shared" si="11"/>
        <v>1739543.67</v>
      </c>
      <c r="F27" s="32">
        <f t="shared" si="3"/>
        <v>64.443475669955262</v>
      </c>
      <c r="G27" s="213">
        <f t="shared" si="4"/>
        <v>18.073586586462614</v>
      </c>
    </row>
    <row r="28" spans="1:7" ht="13.2">
      <c r="A28" s="214" t="s">
        <v>144</v>
      </c>
      <c r="B28" s="135">
        <v>2699332.48</v>
      </c>
      <c r="C28" s="88">
        <v>9624784</v>
      </c>
      <c r="D28" s="88">
        <v>9624784</v>
      </c>
      <c r="E28" s="88">
        <v>1739543.67</v>
      </c>
      <c r="F28" s="132">
        <f t="shared" si="3"/>
        <v>64.443475669955262</v>
      </c>
      <c r="G28" s="215">
        <f t="shared" si="4"/>
        <v>18.073586586462614</v>
      </c>
    </row>
    <row r="29" spans="1:7" s="35" customFormat="1" ht="13.2">
      <c r="A29" s="219" t="s">
        <v>156</v>
      </c>
      <c r="B29" s="130">
        <f>B30+B31</f>
        <v>9586961.120000001</v>
      </c>
      <c r="C29" s="52">
        <f t="shared" ref="C29:E29" si="12">C30+C31</f>
        <v>20916473</v>
      </c>
      <c r="D29" s="52">
        <f t="shared" si="12"/>
        <v>20916473</v>
      </c>
      <c r="E29" s="52">
        <f t="shared" si="12"/>
        <v>10181018.529999999</v>
      </c>
      <c r="F29" s="32">
        <f t="shared" si="3"/>
        <v>106.19651422973537</v>
      </c>
      <c r="G29" s="213">
        <f t="shared" si="4"/>
        <v>48.674642852071663</v>
      </c>
    </row>
    <row r="30" spans="1:7" ht="26.4">
      <c r="A30" s="220" t="s">
        <v>162</v>
      </c>
      <c r="B30" s="135">
        <v>9542279.6400000006</v>
      </c>
      <c r="C30" s="88">
        <v>20737150</v>
      </c>
      <c r="D30" s="88">
        <v>20737150</v>
      </c>
      <c r="E30" s="88">
        <v>10005058.449999999</v>
      </c>
      <c r="F30" s="132">
        <f t="shared" si="3"/>
        <v>104.84977204042616</v>
      </c>
      <c r="G30" s="215">
        <f t="shared" si="4"/>
        <v>48.247027436267757</v>
      </c>
    </row>
    <row r="31" spans="1:7" ht="13.2">
      <c r="A31" s="214" t="s">
        <v>146</v>
      </c>
      <c r="B31" s="135">
        <v>44681.48</v>
      </c>
      <c r="C31" s="88">
        <v>179323</v>
      </c>
      <c r="D31" s="88">
        <v>179323</v>
      </c>
      <c r="E31" s="134">
        <v>175960.08</v>
      </c>
      <c r="F31" s="132">
        <f t="shared" si="3"/>
        <v>393.80987380006206</v>
      </c>
      <c r="G31" s="215">
        <f t="shared" si="4"/>
        <v>98.12465774050176</v>
      </c>
    </row>
    <row r="32" spans="1:7" s="35" customFormat="1" ht="13.2">
      <c r="A32" s="219" t="s">
        <v>157</v>
      </c>
      <c r="B32" s="130">
        <f>B33+B34</f>
        <v>212703.68</v>
      </c>
      <c r="C32" s="52">
        <f t="shared" ref="C32:E32" si="13">C33+C34</f>
        <v>17578832</v>
      </c>
      <c r="D32" s="52">
        <f t="shared" si="13"/>
        <v>17578832</v>
      </c>
      <c r="E32" s="52">
        <f t="shared" si="13"/>
        <v>3388583.6700000004</v>
      </c>
      <c r="F32" s="32">
        <f t="shared" si="3"/>
        <v>1593.1006318273387</v>
      </c>
      <c r="G32" s="213">
        <f t="shared" si="4"/>
        <v>19.276500679908658</v>
      </c>
    </row>
    <row r="33" spans="1:7" ht="13.2">
      <c r="A33" s="214" t="s">
        <v>147</v>
      </c>
      <c r="B33" s="135">
        <v>179722.56</v>
      </c>
      <c r="C33" s="88">
        <v>17212601</v>
      </c>
      <c r="D33" s="88">
        <v>17212601</v>
      </c>
      <c r="E33" s="88">
        <v>3287923.45</v>
      </c>
      <c r="F33" s="132">
        <f t="shared" si="3"/>
        <v>1829.4439217870035</v>
      </c>
      <c r="G33" s="215">
        <f t="shared" si="4"/>
        <v>19.101839692908701</v>
      </c>
    </row>
    <row r="34" spans="1:7" ht="13.2">
      <c r="A34" s="214" t="s">
        <v>148</v>
      </c>
      <c r="B34" s="135">
        <v>32981.120000000003</v>
      </c>
      <c r="C34" s="88">
        <v>366231</v>
      </c>
      <c r="D34" s="88">
        <v>366231</v>
      </c>
      <c r="E34" s="88">
        <v>100660.22</v>
      </c>
      <c r="F34" s="132">
        <f t="shared" si="3"/>
        <v>305.20558428579744</v>
      </c>
      <c r="G34" s="215">
        <f t="shared" si="4"/>
        <v>27.485444978715616</v>
      </c>
    </row>
    <row r="35" spans="1:7" s="35" customFormat="1" ht="13.2">
      <c r="A35" s="219" t="s">
        <v>158</v>
      </c>
      <c r="B35" s="130">
        <f>B36</f>
        <v>22653.23</v>
      </c>
      <c r="C35" s="52">
        <f t="shared" ref="C35:E35" si="14">C36</f>
        <v>60000</v>
      </c>
      <c r="D35" s="52">
        <f t="shared" si="14"/>
        <v>60000</v>
      </c>
      <c r="E35" s="52">
        <f t="shared" si="14"/>
        <v>11370.09</v>
      </c>
      <c r="F35" s="32">
        <f t="shared" si="3"/>
        <v>50.191915236811703</v>
      </c>
      <c r="G35" s="213">
        <f t="shared" si="4"/>
        <v>18.950150000000001</v>
      </c>
    </row>
    <row r="36" spans="1:7" ht="13.2">
      <c r="A36" s="214" t="s">
        <v>149</v>
      </c>
      <c r="B36" s="135">
        <v>22653.23</v>
      </c>
      <c r="C36" s="88">
        <v>60000</v>
      </c>
      <c r="D36" s="88">
        <v>60000</v>
      </c>
      <c r="E36" s="88">
        <v>11370.09</v>
      </c>
      <c r="F36" s="132">
        <f t="shared" si="3"/>
        <v>50.191915236811703</v>
      </c>
      <c r="G36" s="215">
        <f t="shared" si="4"/>
        <v>18.950150000000001</v>
      </c>
    </row>
    <row r="37" spans="1:7" s="35" customFormat="1" ht="26.4">
      <c r="A37" s="216" t="s">
        <v>159</v>
      </c>
      <c r="B37" s="130">
        <f>B38</f>
        <v>4063.09</v>
      </c>
      <c r="C37" s="52">
        <f t="shared" ref="C37:E37" si="15">C38</f>
        <v>20000</v>
      </c>
      <c r="D37" s="52">
        <f t="shared" si="15"/>
        <v>20000</v>
      </c>
      <c r="E37" s="52">
        <f t="shared" si="15"/>
        <v>2272.64</v>
      </c>
      <c r="F37" s="32">
        <f t="shared" si="3"/>
        <v>55.933784385775354</v>
      </c>
      <c r="G37" s="213">
        <f t="shared" si="4"/>
        <v>11.363199999999999</v>
      </c>
    </row>
    <row r="38" spans="1:7" ht="26.4">
      <c r="A38" s="214" t="s">
        <v>150</v>
      </c>
      <c r="B38" s="135">
        <v>4063.09</v>
      </c>
      <c r="C38" s="88">
        <v>20000</v>
      </c>
      <c r="D38" s="88">
        <v>20000</v>
      </c>
      <c r="E38" s="88">
        <v>2272.64</v>
      </c>
      <c r="F38" s="132">
        <f t="shared" si="3"/>
        <v>55.933784385775354</v>
      </c>
      <c r="G38" s="215">
        <f t="shared" si="4"/>
        <v>11.363199999999999</v>
      </c>
    </row>
    <row r="39" spans="1:7" s="35" customFormat="1" ht="13.2">
      <c r="A39" s="219" t="s">
        <v>161</v>
      </c>
      <c r="B39" s="136">
        <f>B40</f>
        <v>0</v>
      </c>
      <c r="C39" s="62">
        <f t="shared" ref="C39:E39" si="16">C40</f>
        <v>5000000</v>
      </c>
      <c r="D39" s="62">
        <f t="shared" si="16"/>
        <v>5000000</v>
      </c>
      <c r="E39" s="62">
        <f t="shared" si="16"/>
        <v>0</v>
      </c>
      <c r="F39" s="32">
        <v>0</v>
      </c>
      <c r="G39" s="213">
        <v>0</v>
      </c>
    </row>
    <row r="40" spans="1:7" s="50" customFormat="1" ht="13.8" thickBot="1">
      <c r="A40" s="221" t="s">
        <v>151</v>
      </c>
      <c r="B40" s="222">
        <v>0</v>
      </c>
      <c r="C40" s="223">
        <v>5000000</v>
      </c>
      <c r="D40" s="223">
        <v>5000000</v>
      </c>
      <c r="E40" s="223">
        <v>0</v>
      </c>
      <c r="F40" s="224">
        <v>0</v>
      </c>
      <c r="G40" s="225">
        <v>0</v>
      </c>
    </row>
    <row r="42" spans="1:7">
      <c r="B42" s="2"/>
      <c r="E42" s="2"/>
    </row>
  </sheetData>
  <mergeCells count="2">
    <mergeCell ref="A5:G5"/>
    <mergeCell ref="A4:G4"/>
  </mergeCells>
  <pageMargins left="0.74803149606299213" right="0.74803149606299213" top="0.98425196850393704" bottom="0.98425196850393704" header="0.51181102362204722" footer="0.51181102362204722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zoomScaleNormal="100" workbookViewId="0">
      <selection activeCell="G50" sqref="G50"/>
    </sheetView>
  </sheetViews>
  <sheetFormatPr defaultColWidth="9.109375" defaultRowHeight="11.4"/>
  <cols>
    <col min="1" max="1" width="32.6640625" style="1" bestFit="1" customWidth="1"/>
    <col min="2" max="2" width="12.6640625" style="1" customWidth="1"/>
    <col min="3" max="4" width="13.88671875" style="1" customWidth="1"/>
    <col min="5" max="5" width="12.6640625" style="1" bestFit="1" customWidth="1"/>
    <col min="6" max="6" width="10.33203125" style="1" customWidth="1"/>
    <col min="7" max="7" width="9.33203125" style="1" customWidth="1"/>
    <col min="8" max="16384" width="9.109375" style="1"/>
  </cols>
  <sheetData>
    <row r="3" spans="1:7" ht="22.5" customHeight="1" thickBot="1">
      <c r="A3" s="109" t="s">
        <v>164</v>
      </c>
      <c r="B3" s="100"/>
      <c r="C3" s="100"/>
      <c r="D3" s="100"/>
      <c r="E3" s="100"/>
      <c r="F3" s="100"/>
      <c r="G3" s="100"/>
    </row>
    <row r="4" spans="1:7" ht="57.75" customHeight="1">
      <c r="A4" s="226" t="s">
        <v>0</v>
      </c>
      <c r="B4" s="179" t="s">
        <v>247</v>
      </c>
      <c r="C4" s="179" t="s">
        <v>163</v>
      </c>
      <c r="D4" s="179" t="s">
        <v>139</v>
      </c>
      <c r="E4" s="179" t="s">
        <v>248</v>
      </c>
      <c r="F4" s="179" t="s">
        <v>262</v>
      </c>
      <c r="G4" s="207" t="s">
        <v>262</v>
      </c>
    </row>
    <row r="5" spans="1:7" ht="14.4" customHeight="1">
      <c r="A5" s="227">
        <v>1</v>
      </c>
      <c r="B5" s="86">
        <v>2</v>
      </c>
      <c r="C5" s="86">
        <v>3</v>
      </c>
      <c r="D5" s="86">
        <v>4</v>
      </c>
      <c r="E5" s="86">
        <v>5</v>
      </c>
      <c r="F5" s="86" t="s">
        <v>167</v>
      </c>
      <c r="G5" s="228" t="s">
        <v>166</v>
      </c>
    </row>
    <row r="6" spans="1:7" ht="13.2">
      <c r="A6" s="210" t="s">
        <v>152</v>
      </c>
      <c r="B6" s="138">
        <f>B7</f>
        <v>12525713.600000001</v>
      </c>
      <c r="C6" s="138">
        <f>C7</f>
        <v>53531964</v>
      </c>
      <c r="D6" s="138">
        <f>D7</f>
        <v>53531964</v>
      </c>
      <c r="E6" s="138">
        <f>E7</f>
        <v>15322788.6</v>
      </c>
      <c r="F6" s="138">
        <f>E6/B6*100</f>
        <v>122.33066385934291</v>
      </c>
      <c r="G6" s="229">
        <f>E6/D6*100</f>
        <v>28.623624943034031</v>
      </c>
    </row>
    <row r="7" spans="1:7" ht="13.2">
      <c r="A7" s="230" t="s">
        <v>165</v>
      </c>
      <c r="B7" s="91">
        <f>B8+B9+B10</f>
        <v>12525713.600000001</v>
      </c>
      <c r="C7" s="91">
        <v>53531964</v>
      </c>
      <c r="D7" s="91">
        <v>53531964</v>
      </c>
      <c r="E7" s="91">
        <v>15322788.6</v>
      </c>
      <c r="F7" s="91">
        <f>E7/B7*100</f>
        <v>122.33066385934291</v>
      </c>
      <c r="G7" s="231">
        <f t="shared" ref="G7:G10" si="0">E7/D7*100</f>
        <v>28.623624943034031</v>
      </c>
    </row>
    <row r="8" spans="1:7" ht="13.2">
      <c r="A8" s="232" t="s">
        <v>10</v>
      </c>
      <c r="B8" s="135">
        <v>12040298.460000001</v>
      </c>
      <c r="C8" s="88">
        <v>28749652</v>
      </c>
      <c r="D8" s="88">
        <v>28749652</v>
      </c>
      <c r="E8" s="88">
        <v>11393984.640000001</v>
      </c>
      <c r="F8" s="88">
        <f t="shared" ref="F8:F10" si="1">E8/B8*100</f>
        <v>94.632078082223885</v>
      </c>
      <c r="G8" s="233">
        <f t="shared" si="0"/>
        <v>39.631730637991723</v>
      </c>
    </row>
    <row r="9" spans="1:7" ht="13.2">
      <c r="A9" s="234" t="s">
        <v>11</v>
      </c>
      <c r="B9" s="135">
        <v>0</v>
      </c>
      <c r="C9" s="88">
        <v>22878114</v>
      </c>
      <c r="D9" s="88">
        <v>22878114</v>
      </c>
      <c r="E9" s="88">
        <v>3469448.57</v>
      </c>
      <c r="F9" s="88">
        <v>0</v>
      </c>
      <c r="G9" s="233">
        <f t="shared" si="0"/>
        <v>15.1649238656648</v>
      </c>
    </row>
    <row r="10" spans="1:7" ht="27" thickBot="1">
      <c r="A10" s="235" t="s">
        <v>12</v>
      </c>
      <c r="B10" s="236">
        <v>485415.14</v>
      </c>
      <c r="C10" s="237">
        <v>1904198</v>
      </c>
      <c r="D10" s="237">
        <v>1904198</v>
      </c>
      <c r="E10" s="237">
        <v>459355.39</v>
      </c>
      <c r="F10" s="237">
        <f t="shared" si="1"/>
        <v>94.631450926726345</v>
      </c>
      <c r="G10" s="238">
        <f t="shared" si="0"/>
        <v>24.123299677869632</v>
      </c>
    </row>
    <row r="11" spans="1:7" ht="12">
      <c r="A11" s="58"/>
      <c r="B11" s="58"/>
      <c r="C11" s="58"/>
      <c r="D11" s="58"/>
      <c r="E11" s="58"/>
      <c r="F11" s="58"/>
      <c r="G11" s="58"/>
    </row>
    <row r="12" spans="1:7" ht="12">
      <c r="A12" s="58"/>
      <c r="B12" s="58"/>
      <c r="C12" s="58"/>
      <c r="D12" s="58"/>
      <c r="E12" s="58"/>
      <c r="F12" s="58"/>
      <c r="G12" s="58"/>
    </row>
    <row r="13" spans="1:7" ht="12">
      <c r="A13" s="58"/>
      <c r="B13" s="58"/>
      <c r="C13" s="58"/>
      <c r="D13" s="58"/>
      <c r="E13" s="58"/>
      <c r="F13" s="58"/>
      <c r="G13" s="58"/>
    </row>
  </sheetData>
  <mergeCells count="1">
    <mergeCell ref="A3:G3"/>
  </mergeCells>
  <pageMargins left="0.74803149606299213" right="0.74803149606299213" top="0.98425196850393704" bottom="0.98425196850393704" header="0.51181102362204722" footer="0.51181102362204722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zoomScale="80" zoomScaleNormal="80" workbookViewId="0">
      <selection activeCell="A5" sqref="A5:K14"/>
    </sheetView>
  </sheetViews>
  <sheetFormatPr defaultColWidth="9.109375" defaultRowHeight="11.4"/>
  <cols>
    <col min="1" max="1" width="5.88671875" style="1" customWidth="1"/>
    <col min="2" max="2" width="6.33203125" style="1" customWidth="1"/>
    <col min="3" max="3" width="5.88671875" style="1" customWidth="1"/>
    <col min="4" max="4" width="6.6640625" style="1" customWidth="1"/>
    <col min="5" max="5" width="37" style="1" customWidth="1"/>
    <col min="6" max="6" width="14.33203125" style="1" customWidth="1"/>
    <col min="7" max="9" width="16.6640625" style="1" customWidth="1"/>
    <col min="10" max="11" width="14.33203125" style="1" customWidth="1"/>
    <col min="12" max="16384" width="9.109375" style="1"/>
  </cols>
  <sheetData>
    <row r="2" spans="1:11" ht="15.6">
      <c r="A2" s="110" t="s">
        <v>168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.6">
      <c r="A3" s="110" t="s">
        <v>169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22.5" customHeight="1" thickBot="1">
      <c r="E4" s="103"/>
      <c r="F4" s="104"/>
      <c r="G4" s="104"/>
      <c r="H4" s="104"/>
      <c r="I4" s="104"/>
      <c r="J4" s="104"/>
      <c r="K4" s="104"/>
    </row>
    <row r="5" spans="1:11" ht="52.5" customHeight="1">
      <c r="A5" s="177" t="s">
        <v>0</v>
      </c>
      <c r="B5" s="178"/>
      <c r="C5" s="178"/>
      <c r="D5" s="178"/>
      <c r="E5" s="178"/>
      <c r="F5" s="179" t="s">
        <v>249</v>
      </c>
      <c r="G5" s="179" t="s">
        <v>163</v>
      </c>
      <c r="H5" s="179" t="s">
        <v>139</v>
      </c>
      <c r="I5" s="179" t="s">
        <v>250</v>
      </c>
      <c r="J5" s="179" t="s">
        <v>262</v>
      </c>
      <c r="K5" s="207" t="s">
        <v>262</v>
      </c>
    </row>
    <row r="6" spans="1:11" ht="16.2" customHeight="1">
      <c r="A6" s="239">
        <v>1</v>
      </c>
      <c r="B6" s="111"/>
      <c r="C6" s="111"/>
      <c r="D6" s="111"/>
      <c r="E6" s="111"/>
      <c r="F6" s="95">
        <v>2</v>
      </c>
      <c r="G6" s="95">
        <v>3</v>
      </c>
      <c r="H6" s="95">
        <v>4</v>
      </c>
      <c r="I6" s="95">
        <v>5</v>
      </c>
      <c r="J6" s="95" t="s">
        <v>29</v>
      </c>
      <c r="K6" s="209" t="s">
        <v>30</v>
      </c>
    </row>
    <row r="7" spans="1:11" ht="33" customHeight="1">
      <c r="A7" s="240">
        <v>8</v>
      </c>
      <c r="B7" s="147"/>
      <c r="C7" s="147"/>
      <c r="D7" s="147"/>
      <c r="E7" s="148" t="s">
        <v>170</v>
      </c>
      <c r="F7" s="149">
        <v>0</v>
      </c>
      <c r="G7" s="146">
        <v>5000000</v>
      </c>
      <c r="H7" s="146">
        <v>5000000</v>
      </c>
      <c r="I7" s="146">
        <v>0</v>
      </c>
      <c r="J7" s="146">
        <v>0</v>
      </c>
      <c r="K7" s="241">
        <v>0</v>
      </c>
    </row>
    <row r="8" spans="1:11" ht="22.95" customHeight="1">
      <c r="A8" s="242"/>
      <c r="B8" s="59">
        <v>84</v>
      </c>
      <c r="C8" s="59"/>
      <c r="D8" s="59"/>
      <c r="E8" s="60" t="s">
        <v>171</v>
      </c>
      <c r="F8" s="27">
        <v>0</v>
      </c>
      <c r="G8" s="27">
        <v>5000000</v>
      </c>
      <c r="H8" s="27">
        <v>5000000</v>
      </c>
      <c r="I8" s="27">
        <v>0</v>
      </c>
      <c r="J8" s="27">
        <v>0</v>
      </c>
      <c r="K8" s="243">
        <v>0</v>
      </c>
    </row>
    <row r="9" spans="1:11" ht="34.950000000000003" customHeight="1">
      <c r="A9" s="240">
        <v>5</v>
      </c>
      <c r="B9" s="147"/>
      <c r="C9" s="147"/>
      <c r="D9" s="147"/>
      <c r="E9" s="148" t="s">
        <v>172</v>
      </c>
      <c r="F9" s="146">
        <f>F10</f>
        <v>724590.82000000007</v>
      </c>
      <c r="G9" s="146">
        <f>G10</f>
        <v>1281849</v>
      </c>
      <c r="H9" s="146">
        <f>H10</f>
        <v>1281849</v>
      </c>
      <c r="I9" s="146">
        <f>I10</f>
        <v>609115.06000000006</v>
      </c>
      <c r="J9" s="146">
        <f>I9/F9*100</f>
        <v>84.063314520048706</v>
      </c>
      <c r="K9" s="241">
        <f>I9/H9*100</f>
        <v>47.518472144534968</v>
      </c>
    </row>
    <row r="10" spans="1:11" ht="33" customHeight="1">
      <c r="A10" s="242"/>
      <c r="B10" s="59">
        <v>54</v>
      </c>
      <c r="C10" s="59"/>
      <c r="D10" s="59"/>
      <c r="E10" s="60" t="s">
        <v>173</v>
      </c>
      <c r="F10" s="150">
        <f>F11+F13</f>
        <v>724590.82000000007</v>
      </c>
      <c r="G10" s="27">
        <v>1281849</v>
      </c>
      <c r="H10" s="27">
        <v>1281849</v>
      </c>
      <c r="I10" s="27">
        <v>609115.06000000006</v>
      </c>
      <c r="J10" s="27">
        <f>I10/F10*100</f>
        <v>84.063314520048706</v>
      </c>
      <c r="K10" s="243">
        <f>I10/H10*100</f>
        <v>47.518472144534968</v>
      </c>
    </row>
    <row r="11" spans="1:11" ht="48.6" customHeight="1">
      <c r="A11" s="242"/>
      <c r="B11" s="59"/>
      <c r="C11" s="59">
        <v>542</v>
      </c>
      <c r="D11" s="59"/>
      <c r="E11" s="60" t="s">
        <v>174</v>
      </c>
      <c r="F11" s="150">
        <f>F12</f>
        <v>237782.24</v>
      </c>
      <c r="G11" s="150">
        <f t="shared" ref="G11:I11" si="0">G12</f>
        <v>0</v>
      </c>
      <c r="H11" s="150">
        <f t="shared" si="0"/>
        <v>0</v>
      </c>
      <c r="I11" s="150">
        <f t="shared" si="0"/>
        <v>237782.24</v>
      </c>
      <c r="J11" s="27">
        <f t="shared" ref="J11:J14" si="1">I11/F11*100</f>
        <v>100</v>
      </c>
      <c r="K11" s="243">
        <v>0</v>
      </c>
    </row>
    <row r="12" spans="1:11" ht="36.6" customHeight="1">
      <c r="A12" s="242"/>
      <c r="B12" s="59"/>
      <c r="C12" s="59"/>
      <c r="D12" s="59">
        <v>5422</v>
      </c>
      <c r="E12" s="60" t="s">
        <v>175</v>
      </c>
      <c r="F12" s="150">
        <v>237782.24</v>
      </c>
      <c r="G12" s="27">
        <v>0</v>
      </c>
      <c r="H12" s="27">
        <v>0</v>
      </c>
      <c r="I12" s="27">
        <v>237782.24</v>
      </c>
      <c r="J12" s="27">
        <f t="shared" si="1"/>
        <v>100</v>
      </c>
      <c r="K12" s="243">
        <v>0</v>
      </c>
    </row>
    <row r="13" spans="1:11" ht="43.95" customHeight="1">
      <c r="A13" s="242"/>
      <c r="B13" s="59"/>
      <c r="C13" s="59">
        <v>544</v>
      </c>
      <c r="D13" s="59"/>
      <c r="E13" s="61" t="s">
        <v>176</v>
      </c>
      <c r="F13" s="150">
        <f>F14</f>
        <v>486808.58</v>
      </c>
      <c r="G13" s="150">
        <f t="shared" ref="G13:I13" si="2">G14</f>
        <v>0</v>
      </c>
      <c r="H13" s="150">
        <f t="shared" si="2"/>
        <v>0</v>
      </c>
      <c r="I13" s="150">
        <f t="shared" si="2"/>
        <v>371332.82</v>
      </c>
      <c r="J13" s="27">
        <f t="shared" si="1"/>
        <v>76.2790212119926</v>
      </c>
      <c r="K13" s="243">
        <v>0</v>
      </c>
    </row>
    <row r="14" spans="1:11" ht="42.6" customHeight="1" thickBot="1">
      <c r="A14" s="244"/>
      <c r="B14" s="245"/>
      <c r="C14" s="245"/>
      <c r="D14" s="245">
        <v>5443</v>
      </c>
      <c r="E14" s="246" t="s">
        <v>177</v>
      </c>
      <c r="F14" s="247">
        <v>486808.58</v>
      </c>
      <c r="G14" s="203">
        <v>0</v>
      </c>
      <c r="H14" s="203">
        <v>0</v>
      </c>
      <c r="I14" s="203">
        <v>371332.82</v>
      </c>
      <c r="J14" s="248">
        <f t="shared" si="1"/>
        <v>76.2790212119926</v>
      </c>
      <c r="K14" s="249">
        <v>0</v>
      </c>
    </row>
  </sheetData>
  <mergeCells count="5">
    <mergeCell ref="A2:K2"/>
    <mergeCell ref="A3:K3"/>
    <mergeCell ref="A6:E6"/>
    <mergeCell ref="E4:K4"/>
    <mergeCell ref="A5:E5"/>
  </mergeCells>
  <pageMargins left="0.74803149606299213" right="0.74803149606299213" top="0.98425196850393704" bottom="0.98425196850393704" header="0.51181102362204722" footer="0.51181102362204722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A5" sqref="A5:G15"/>
    </sheetView>
  </sheetViews>
  <sheetFormatPr defaultColWidth="9.109375" defaultRowHeight="11.4"/>
  <cols>
    <col min="1" max="1" width="36.5546875" style="1" bestFit="1" customWidth="1"/>
    <col min="2" max="5" width="14.33203125" style="1" customWidth="1"/>
    <col min="6" max="7" width="10.88671875" style="1" customWidth="1"/>
    <col min="8" max="16384" width="9.109375" style="1"/>
  </cols>
  <sheetData>
    <row r="2" spans="1:7" ht="15.6">
      <c r="A2" s="110" t="s">
        <v>178</v>
      </c>
      <c r="B2" s="110"/>
      <c r="C2" s="110"/>
      <c r="D2" s="110"/>
      <c r="E2" s="110"/>
      <c r="F2" s="110"/>
      <c r="G2" s="110"/>
    </row>
    <row r="4" spans="1:7" ht="22.5" customHeight="1" thickBot="1">
      <c r="A4" s="106"/>
      <c r="B4" s="107"/>
      <c r="C4" s="107"/>
      <c r="D4" s="107"/>
      <c r="E4" s="107"/>
      <c r="F4" s="107"/>
      <c r="G4" s="107"/>
    </row>
    <row r="5" spans="1:7" s="35" customFormat="1" ht="50.25" customHeight="1">
      <c r="A5" s="206" t="s">
        <v>28</v>
      </c>
      <c r="B5" s="179" t="s">
        <v>252</v>
      </c>
      <c r="C5" s="179" t="s">
        <v>163</v>
      </c>
      <c r="D5" s="179" t="s">
        <v>139</v>
      </c>
      <c r="E5" s="179" t="s">
        <v>251</v>
      </c>
      <c r="F5" s="179" t="s">
        <v>262</v>
      </c>
      <c r="G5" s="207" t="s">
        <v>262</v>
      </c>
    </row>
    <row r="6" spans="1:7" s="35" customFormat="1">
      <c r="A6" s="250">
        <v>1</v>
      </c>
      <c r="B6" s="93">
        <v>2</v>
      </c>
      <c r="C6" s="93">
        <v>3</v>
      </c>
      <c r="D6" s="93">
        <v>4</v>
      </c>
      <c r="E6" s="93">
        <v>5</v>
      </c>
      <c r="F6" s="93" t="s">
        <v>29</v>
      </c>
      <c r="G6" s="251" t="s">
        <v>30</v>
      </c>
    </row>
    <row r="7" spans="1:7" s="35" customFormat="1" ht="13.2">
      <c r="A7" s="210" t="s">
        <v>179</v>
      </c>
      <c r="B7" s="138">
        <f>B8</f>
        <v>0</v>
      </c>
      <c r="C7" s="138">
        <f t="shared" ref="C7:E8" si="0">C8</f>
        <v>5000000</v>
      </c>
      <c r="D7" s="138">
        <f t="shared" si="0"/>
        <v>5000000</v>
      </c>
      <c r="E7" s="138">
        <f t="shared" si="0"/>
        <v>0</v>
      </c>
      <c r="F7" s="143">
        <v>0</v>
      </c>
      <c r="G7" s="185">
        <v>0</v>
      </c>
    </row>
    <row r="8" spans="1:7" s="35" customFormat="1" ht="13.2">
      <c r="A8" s="252" t="s">
        <v>180</v>
      </c>
      <c r="B8" s="62">
        <f>B9</f>
        <v>0</v>
      </c>
      <c r="C8" s="62">
        <f t="shared" si="0"/>
        <v>5000000</v>
      </c>
      <c r="D8" s="62">
        <f t="shared" si="0"/>
        <v>5000000</v>
      </c>
      <c r="E8" s="62">
        <f t="shared" si="0"/>
        <v>0</v>
      </c>
      <c r="F8" s="64">
        <v>0</v>
      </c>
      <c r="G8" s="253">
        <v>0</v>
      </c>
    </row>
    <row r="9" spans="1:7" ht="13.2">
      <c r="A9" s="254" t="s">
        <v>181</v>
      </c>
      <c r="B9" s="63">
        <v>0</v>
      </c>
      <c r="C9" s="63">
        <v>5000000</v>
      </c>
      <c r="D9" s="63">
        <v>5000000</v>
      </c>
      <c r="E9" s="63">
        <v>0</v>
      </c>
      <c r="F9" s="65">
        <v>0</v>
      </c>
      <c r="G9" s="255">
        <v>0</v>
      </c>
    </row>
    <row r="10" spans="1:7" s="35" customFormat="1" ht="13.2">
      <c r="A10" s="194" t="s">
        <v>183</v>
      </c>
      <c r="B10" s="138">
        <f>B11+B13</f>
        <v>724590.82000000007</v>
      </c>
      <c r="C10" s="138">
        <f t="shared" ref="C10:E10" si="1">C11+C13</f>
        <v>1281849</v>
      </c>
      <c r="D10" s="138">
        <f t="shared" si="1"/>
        <v>1281849</v>
      </c>
      <c r="E10" s="138">
        <f t="shared" si="1"/>
        <v>609115.06000000006</v>
      </c>
      <c r="F10" s="143">
        <f>E10/B10*100</f>
        <v>84.063314520048706</v>
      </c>
      <c r="G10" s="185">
        <f>E10/D10*100</f>
        <v>47.518472144534968</v>
      </c>
    </row>
    <row r="11" spans="1:7" s="35" customFormat="1" ht="13.2">
      <c r="A11" s="252" t="s">
        <v>182</v>
      </c>
      <c r="B11" s="136">
        <f>B12</f>
        <v>0</v>
      </c>
      <c r="C11" s="62">
        <f t="shared" ref="C11:E11" si="2">C12</f>
        <v>178666</v>
      </c>
      <c r="D11" s="62">
        <f t="shared" si="2"/>
        <v>178666</v>
      </c>
      <c r="E11" s="62">
        <f t="shared" si="2"/>
        <v>0</v>
      </c>
      <c r="F11" s="64">
        <v>0</v>
      </c>
      <c r="G11" s="253">
        <v>0</v>
      </c>
    </row>
    <row r="12" spans="1:7" ht="13.2">
      <c r="A12" s="254" t="s">
        <v>184</v>
      </c>
      <c r="B12" s="137">
        <v>0</v>
      </c>
      <c r="C12" s="63">
        <v>178666</v>
      </c>
      <c r="D12" s="63">
        <v>178666</v>
      </c>
      <c r="E12" s="63">
        <v>0</v>
      </c>
      <c r="F12" s="65">
        <v>0</v>
      </c>
      <c r="G12" s="255">
        <v>0</v>
      </c>
    </row>
    <row r="13" spans="1:7" s="35" customFormat="1" ht="13.2">
      <c r="A13" s="252" t="s">
        <v>185</v>
      </c>
      <c r="B13" s="136">
        <f>B14+B15</f>
        <v>724590.82000000007</v>
      </c>
      <c r="C13" s="62">
        <f t="shared" ref="C13:E13" si="3">C14+C15</f>
        <v>1103183</v>
      </c>
      <c r="D13" s="62">
        <f t="shared" si="3"/>
        <v>1103183</v>
      </c>
      <c r="E13" s="62">
        <f t="shared" si="3"/>
        <v>609115.06000000006</v>
      </c>
      <c r="F13" s="64">
        <f>E13/B13*100</f>
        <v>84.063314520048706</v>
      </c>
      <c r="G13" s="253">
        <f>E13/D13*100</f>
        <v>55.214326181603603</v>
      </c>
    </row>
    <row r="14" spans="1:7" ht="13.2">
      <c r="A14" s="256" t="s">
        <v>186</v>
      </c>
      <c r="B14" s="137">
        <v>424712.06</v>
      </c>
      <c r="C14" s="63">
        <v>618892</v>
      </c>
      <c r="D14" s="63">
        <v>618892</v>
      </c>
      <c r="E14" s="63">
        <v>243714.82</v>
      </c>
      <c r="F14" s="65">
        <f t="shared" ref="F14:F15" si="4">E14/B14*100</f>
        <v>57.383541216135939</v>
      </c>
      <c r="G14" s="255">
        <f t="shared" ref="G14:G15" si="5">E14/D14*100</f>
        <v>39.37921640609347</v>
      </c>
    </row>
    <row r="15" spans="1:7" ht="13.8" thickBot="1">
      <c r="A15" s="257" t="s">
        <v>187</v>
      </c>
      <c r="B15" s="222">
        <v>299878.76</v>
      </c>
      <c r="C15" s="223">
        <v>484291</v>
      </c>
      <c r="D15" s="223">
        <v>484291</v>
      </c>
      <c r="E15" s="223">
        <v>365400.24</v>
      </c>
      <c r="F15" s="258">
        <f t="shared" si="4"/>
        <v>121.84932337321924</v>
      </c>
      <c r="G15" s="259">
        <f t="shared" si="5"/>
        <v>75.450553489534173</v>
      </c>
    </row>
  </sheetData>
  <mergeCells count="2">
    <mergeCell ref="A4:G4"/>
    <mergeCell ref="A2:G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5"/>
  <sheetViews>
    <sheetView zoomScaleNormal="100" workbookViewId="0">
      <selection activeCell="O15" sqref="O15"/>
    </sheetView>
  </sheetViews>
  <sheetFormatPr defaultColWidth="9.109375" defaultRowHeight="13.2"/>
  <cols>
    <col min="1" max="1" width="6.5546875" style="8" customWidth="1"/>
    <col min="2" max="2" width="7.6640625" style="8" customWidth="1"/>
    <col min="3" max="3" width="5.109375" style="8" customWidth="1"/>
    <col min="4" max="4" width="5.109375" style="14" customWidth="1"/>
    <col min="5" max="5" width="32.44140625" style="19" customWidth="1"/>
    <col min="6" max="8" width="18" style="19" customWidth="1"/>
    <col min="9" max="9" width="19.44140625" style="67" bestFit="1" customWidth="1"/>
    <col min="10" max="10" width="13.44140625" style="20" bestFit="1" customWidth="1"/>
    <col min="11" max="30" width="9.109375" style="57"/>
    <col min="31" max="16384" width="9.109375" style="1"/>
  </cols>
  <sheetData>
    <row r="2" spans="1:30" ht="17.399999999999999">
      <c r="D2" s="122" t="s">
        <v>189</v>
      </c>
      <c r="E2" s="122"/>
      <c r="F2" s="122"/>
      <c r="G2" s="122"/>
      <c r="H2" s="122"/>
      <c r="I2" s="122"/>
    </row>
    <row r="3" spans="1:30" ht="17.399999999999999">
      <c r="D3" s="74"/>
      <c r="E3" s="75"/>
      <c r="F3" s="75"/>
      <c r="G3" s="75"/>
      <c r="H3" s="75"/>
      <c r="I3" s="76"/>
    </row>
    <row r="4" spans="1:30" ht="17.399999999999999">
      <c r="D4" s="122" t="s">
        <v>190</v>
      </c>
      <c r="E4" s="122"/>
      <c r="F4" s="122"/>
      <c r="G4" s="122"/>
      <c r="H4" s="122"/>
      <c r="I4" s="122"/>
    </row>
    <row r="5" spans="1:30" ht="18" thickBot="1">
      <c r="D5" s="74"/>
      <c r="E5" s="75"/>
      <c r="F5" s="75"/>
      <c r="G5" s="75"/>
      <c r="H5" s="75"/>
      <c r="I5" s="76"/>
    </row>
    <row r="6" spans="1:30" s="66" customFormat="1" ht="39.6" customHeight="1">
      <c r="A6" s="260" t="s">
        <v>28</v>
      </c>
      <c r="B6" s="261"/>
      <c r="C6" s="261"/>
      <c r="D6" s="261"/>
      <c r="E6" s="262"/>
      <c r="F6" s="263" t="s">
        <v>188</v>
      </c>
      <c r="G6" s="263" t="s">
        <v>139</v>
      </c>
      <c r="H6" s="263" t="s">
        <v>264</v>
      </c>
      <c r="I6" s="264" t="s">
        <v>262</v>
      </c>
      <c r="J6" s="71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</row>
    <row r="7" spans="1:30" s="66" customFormat="1">
      <c r="A7" s="265">
        <v>1</v>
      </c>
      <c r="B7" s="123"/>
      <c r="C7" s="123"/>
      <c r="D7" s="123"/>
      <c r="E7" s="124"/>
      <c r="F7" s="87">
        <v>2</v>
      </c>
      <c r="G7" s="87">
        <v>3</v>
      </c>
      <c r="H7" s="87">
        <v>4</v>
      </c>
      <c r="I7" s="266" t="s">
        <v>227</v>
      </c>
      <c r="J7" s="71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</row>
    <row r="8" spans="1:30" s="66" customFormat="1" ht="36" customHeight="1">
      <c r="A8" s="267" t="s">
        <v>253</v>
      </c>
      <c r="B8" s="125"/>
      <c r="C8" s="125"/>
      <c r="D8" s="125"/>
      <c r="E8" s="125"/>
      <c r="F8" s="54">
        <v>54813813</v>
      </c>
      <c r="G8" s="54">
        <v>54813813</v>
      </c>
      <c r="H8" s="54">
        <v>15931903.66</v>
      </c>
      <c r="I8" s="268">
        <f>H8/G8*100</f>
        <v>29.065490590847968</v>
      </c>
      <c r="J8" s="71"/>
      <c r="K8" s="9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</row>
    <row r="9" spans="1:30" s="66" customFormat="1">
      <c r="A9" s="269" t="s">
        <v>254</v>
      </c>
      <c r="B9" s="126"/>
      <c r="C9" s="126"/>
      <c r="D9" s="126"/>
      <c r="E9" s="126"/>
      <c r="F9" s="91">
        <v>54813813</v>
      </c>
      <c r="G9" s="91">
        <v>54813813</v>
      </c>
      <c r="H9" s="91">
        <v>15931903.66</v>
      </c>
      <c r="I9" s="270">
        <v>29.07</v>
      </c>
      <c r="J9" s="71"/>
      <c r="K9" s="9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</row>
    <row r="10" spans="1:30" s="66" customFormat="1" ht="39.6">
      <c r="A10" s="271">
        <v>40746</v>
      </c>
      <c r="B10" s="158"/>
      <c r="C10" s="158"/>
      <c r="D10" s="158"/>
      <c r="E10" s="159" t="s">
        <v>213</v>
      </c>
      <c r="F10" s="160">
        <v>54813813</v>
      </c>
      <c r="G10" s="160">
        <v>54813813</v>
      </c>
      <c r="H10" s="160">
        <v>15931903.66</v>
      </c>
      <c r="I10" s="272">
        <v>29.07</v>
      </c>
      <c r="J10" s="71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</row>
    <row r="11" spans="1:30" s="66" customFormat="1" ht="15.75" customHeight="1">
      <c r="A11" s="273"/>
      <c r="B11" s="127" t="s">
        <v>191</v>
      </c>
      <c r="C11" s="127"/>
      <c r="D11" s="127"/>
      <c r="E11" s="69" t="s">
        <v>201</v>
      </c>
      <c r="F11" s="27">
        <v>331875</v>
      </c>
      <c r="G11" s="27">
        <v>331875</v>
      </c>
      <c r="H11" s="27">
        <v>0</v>
      </c>
      <c r="I11" s="196">
        <v>0</v>
      </c>
      <c r="J11" s="71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</row>
    <row r="12" spans="1:30" s="66" customFormat="1" ht="15.75" customHeight="1">
      <c r="A12" s="273"/>
      <c r="B12" s="127" t="s">
        <v>192</v>
      </c>
      <c r="C12" s="127"/>
      <c r="D12" s="127"/>
      <c r="E12" s="69" t="s">
        <v>202</v>
      </c>
      <c r="F12" s="27">
        <v>9803450</v>
      </c>
      <c r="G12" s="27">
        <v>9803450</v>
      </c>
      <c r="H12" s="27">
        <v>1739543.67</v>
      </c>
      <c r="I12" s="196">
        <v>17.739999999999998</v>
      </c>
      <c r="J12" s="71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</row>
    <row r="13" spans="1:30" s="66" customFormat="1" ht="15.75" customHeight="1">
      <c r="A13" s="273"/>
      <c r="B13" s="127" t="s">
        <v>193</v>
      </c>
      <c r="C13" s="127"/>
      <c r="D13" s="127"/>
      <c r="E13" s="69" t="s">
        <v>203</v>
      </c>
      <c r="F13" s="27">
        <v>21356042</v>
      </c>
      <c r="G13" s="27">
        <v>21356042</v>
      </c>
      <c r="H13" s="27">
        <v>10248773.27</v>
      </c>
      <c r="I13" s="196">
        <v>47.99</v>
      </c>
      <c r="J13" s="71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</row>
    <row r="14" spans="1:30" s="66" customFormat="1" ht="15.75" customHeight="1">
      <c r="A14" s="273"/>
      <c r="B14" s="127" t="s">
        <v>194</v>
      </c>
      <c r="C14" s="127"/>
      <c r="D14" s="127"/>
      <c r="E14" s="69" t="s">
        <v>204</v>
      </c>
      <c r="F14" s="27">
        <v>663614</v>
      </c>
      <c r="G14" s="27">
        <v>663614</v>
      </c>
      <c r="H14" s="27">
        <v>541360.31999999995</v>
      </c>
      <c r="I14" s="196">
        <v>81.58</v>
      </c>
      <c r="J14" s="71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</row>
    <row r="15" spans="1:30" s="66" customFormat="1" ht="15.75" customHeight="1">
      <c r="A15" s="273"/>
      <c r="B15" s="127" t="s">
        <v>195</v>
      </c>
      <c r="C15" s="127"/>
      <c r="D15" s="127"/>
      <c r="E15" s="69" t="s">
        <v>205</v>
      </c>
      <c r="F15" s="27">
        <v>17212601</v>
      </c>
      <c r="G15" s="27">
        <v>17212601</v>
      </c>
      <c r="H15" s="27">
        <v>3287923.45</v>
      </c>
      <c r="I15" s="196">
        <v>19.100000000000001</v>
      </c>
      <c r="J15" s="71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</row>
    <row r="16" spans="1:30" s="66" customFormat="1" ht="15.75" customHeight="1">
      <c r="A16" s="273"/>
      <c r="B16" s="127" t="s">
        <v>196</v>
      </c>
      <c r="C16" s="127"/>
      <c r="D16" s="127"/>
      <c r="E16" s="69" t="s">
        <v>206</v>
      </c>
      <c r="F16" s="27">
        <v>366231</v>
      </c>
      <c r="G16" s="27">
        <v>366231</v>
      </c>
      <c r="H16" s="27">
        <v>100660.22</v>
      </c>
      <c r="I16" s="196">
        <v>27.49</v>
      </c>
      <c r="J16" s="71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</row>
    <row r="17" spans="1:30" s="66" customFormat="1" ht="15.75" customHeight="1">
      <c r="A17" s="273"/>
      <c r="B17" s="127" t="s">
        <v>197</v>
      </c>
      <c r="C17" s="127"/>
      <c r="D17" s="127"/>
      <c r="E17" s="69" t="s">
        <v>207</v>
      </c>
      <c r="F17" s="27">
        <v>60000</v>
      </c>
      <c r="G17" s="27">
        <v>60000</v>
      </c>
      <c r="H17" s="27">
        <v>11370.09</v>
      </c>
      <c r="I17" s="196">
        <v>18.95</v>
      </c>
      <c r="J17" s="71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</row>
    <row r="18" spans="1:30" s="66" customFormat="1" ht="15.75" customHeight="1">
      <c r="A18" s="273"/>
      <c r="B18" s="127" t="s">
        <v>198</v>
      </c>
      <c r="C18" s="127"/>
      <c r="D18" s="127"/>
      <c r="E18" s="69" t="s">
        <v>208</v>
      </c>
      <c r="F18" s="27">
        <v>20000</v>
      </c>
      <c r="G18" s="27">
        <v>20000</v>
      </c>
      <c r="H18" s="27">
        <v>2272.64</v>
      </c>
      <c r="I18" s="196">
        <v>11.36</v>
      </c>
      <c r="J18" s="71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</row>
    <row r="19" spans="1:30" s="66" customFormat="1" ht="15.75" customHeight="1">
      <c r="A19" s="273"/>
      <c r="B19" s="127" t="s">
        <v>199</v>
      </c>
      <c r="C19" s="127"/>
      <c r="D19" s="127"/>
      <c r="E19" s="69" t="s">
        <v>209</v>
      </c>
      <c r="F19" s="27">
        <v>5000000</v>
      </c>
      <c r="G19" s="27">
        <v>5000000</v>
      </c>
      <c r="H19" s="27">
        <v>0</v>
      </c>
      <c r="I19" s="196">
        <v>0</v>
      </c>
      <c r="J19" s="71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</row>
    <row r="20" spans="1:30" s="66" customFormat="1" ht="34.5" customHeight="1">
      <c r="A20" s="274" t="s">
        <v>200</v>
      </c>
      <c r="B20" s="128"/>
      <c r="C20" s="128"/>
      <c r="D20" s="129"/>
      <c r="E20" s="77" t="s">
        <v>211</v>
      </c>
      <c r="F20" s="78">
        <v>22268114</v>
      </c>
      <c r="G20" s="78">
        <v>22268114</v>
      </c>
      <c r="H20" s="78">
        <v>3213827.32</v>
      </c>
      <c r="I20" s="270">
        <v>14.43</v>
      </c>
      <c r="J20" s="71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</row>
    <row r="21" spans="1:30" s="66" customFormat="1" ht="26.4">
      <c r="A21" s="275" t="s">
        <v>218</v>
      </c>
      <c r="B21" s="117"/>
      <c r="C21" s="117"/>
      <c r="D21" s="118"/>
      <c r="E21" s="79" t="s">
        <v>210</v>
      </c>
      <c r="F21" s="80">
        <v>22268114</v>
      </c>
      <c r="G21" s="80">
        <v>22268114</v>
      </c>
      <c r="H21" s="80">
        <v>3213827.32</v>
      </c>
      <c r="I21" s="276">
        <v>14.43</v>
      </c>
      <c r="J21" s="71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</row>
    <row r="22" spans="1:30" s="66" customFormat="1">
      <c r="A22" s="273"/>
      <c r="B22" s="112" t="s">
        <v>212</v>
      </c>
      <c r="C22" s="119"/>
      <c r="D22" s="113"/>
      <c r="E22" s="12" t="s">
        <v>201</v>
      </c>
      <c r="F22" s="27">
        <v>100000</v>
      </c>
      <c r="G22" s="27">
        <v>100000</v>
      </c>
      <c r="H22" s="27">
        <v>0</v>
      </c>
      <c r="I22" s="196">
        <v>0</v>
      </c>
      <c r="J22" s="71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</row>
    <row r="23" spans="1:30" s="66" customFormat="1" ht="26.4">
      <c r="A23" s="273"/>
      <c r="B23" s="68"/>
      <c r="C23" s="112">
        <v>45</v>
      </c>
      <c r="D23" s="113"/>
      <c r="E23" s="30" t="s">
        <v>134</v>
      </c>
      <c r="F23" s="31">
        <v>100000</v>
      </c>
      <c r="G23" s="31">
        <v>100000</v>
      </c>
      <c r="H23" s="31">
        <v>0</v>
      </c>
      <c r="I23" s="277">
        <v>0</v>
      </c>
      <c r="J23" s="71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</row>
    <row r="24" spans="1:30" s="66" customFormat="1">
      <c r="A24" s="273"/>
      <c r="B24" s="112" t="s">
        <v>214</v>
      </c>
      <c r="C24" s="119"/>
      <c r="D24" s="113"/>
      <c r="E24" s="12" t="s">
        <v>202</v>
      </c>
      <c r="F24" s="27">
        <v>55322</v>
      </c>
      <c r="G24" s="27">
        <v>55322</v>
      </c>
      <c r="H24" s="27">
        <v>12212.53</v>
      </c>
      <c r="I24" s="196">
        <v>22.08</v>
      </c>
      <c r="J24" s="71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</row>
    <row r="25" spans="1:30" s="66" customFormat="1" ht="26.4">
      <c r="A25" s="273"/>
      <c r="B25" s="68"/>
      <c r="C25" s="112">
        <v>45</v>
      </c>
      <c r="D25" s="113"/>
      <c r="E25" s="30" t="s">
        <v>134</v>
      </c>
      <c r="F25" s="31">
        <v>55322</v>
      </c>
      <c r="G25" s="31">
        <v>55322</v>
      </c>
      <c r="H25" s="31">
        <v>12212.53</v>
      </c>
      <c r="I25" s="277">
        <v>22.08</v>
      </c>
      <c r="J25" s="71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</row>
    <row r="26" spans="1:30" s="66" customFormat="1" ht="26.4">
      <c r="A26" s="273"/>
      <c r="B26" s="68"/>
      <c r="C26" s="68"/>
      <c r="D26" s="68">
        <v>4511</v>
      </c>
      <c r="E26" s="12" t="s">
        <v>135</v>
      </c>
      <c r="F26" s="27"/>
      <c r="G26" s="27"/>
      <c r="H26" s="27">
        <v>12212.53</v>
      </c>
      <c r="I26" s="196"/>
      <c r="J26" s="71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</row>
    <row r="27" spans="1:30" s="66" customFormat="1">
      <c r="A27" s="273"/>
      <c r="B27" s="112" t="s">
        <v>215</v>
      </c>
      <c r="C27" s="119"/>
      <c r="D27" s="113"/>
      <c r="E27" s="12" t="s">
        <v>205</v>
      </c>
      <c r="F27" s="27">
        <v>17112792</v>
      </c>
      <c r="G27" s="27">
        <v>17112792</v>
      </c>
      <c r="H27" s="27">
        <v>3201614.79</v>
      </c>
      <c r="I27" s="196">
        <v>18.71</v>
      </c>
      <c r="J27" s="71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</row>
    <row r="28" spans="1:30" s="66" customFormat="1" ht="26.4">
      <c r="A28" s="273"/>
      <c r="B28" s="68"/>
      <c r="C28" s="112">
        <v>42</v>
      </c>
      <c r="D28" s="113"/>
      <c r="E28" s="30" t="s">
        <v>123</v>
      </c>
      <c r="F28" s="31">
        <v>2148000</v>
      </c>
      <c r="G28" s="31">
        <v>2148000</v>
      </c>
      <c r="H28" s="31">
        <v>0</v>
      </c>
      <c r="I28" s="277">
        <v>0</v>
      </c>
      <c r="J28" s="71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</row>
    <row r="29" spans="1:30" s="66" customFormat="1" ht="26.4">
      <c r="A29" s="273"/>
      <c r="B29" s="68"/>
      <c r="C29" s="112">
        <v>45</v>
      </c>
      <c r="D29" s="113"/>
      <c r="E29" s="30" t="s">
        <v>9</v>
      </c>
      <c r="F29" s="31">
        <v>14964792</v>
      </c>
      <c r="G29" s="31">
        <v>14964792</v>
      </c>
      <c r="H29" s="31">
        <v>3201614.79</v>
      </c>
      <c r="I29" s="277">
        <v>21.39</v>
      </c>
      <c r="J29" s="71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</row>
    <row r="30" spans="1:30" s="66" customFormat="1" ht="26.4">
      <c r="A30" s="273"/>
      <c r="B30" s="68"/>
      <c r="C30" s="68"/>
      <c r="D30" s="68">
        <v>4511</v>
      </c>
      <c r="E30" s="12" t="s">
        <v>135</v>
      </c>
      <c r="F30" s="27"/>
      <c r="G30" s="27"/>
      <c r="H30" s="27">
        <v>3201614.79</v>
      </c>
      <c r="I30" s="196"/>
      <c r="J30" s="71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</row>
    <row r="31" spans="1:30" s="66" customFormat="1">
      <c r="A31" s="273"/>
      <c r="B31" s="112" t="s">
        <v>216</v>
      </c>
      <c r="C31" s="119"/>
      <c r="D31" s="113"/>
      <c r="E31" s="12" t="s">
        <v>209</v>
      </c>
      <c r="F31" s="27">
        <v>5000000</v>
      </c>
      <c r="G31" s="27">
        <v>5000000</v>
      </c>
      <c r="H31" s="27">
        <v>0</v>
      </c>
      <c r="I31" s="196">
        <v>0</v>
      </c>
      <c r="J31" s="71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</row>
    <row r="32" spans="1:30" s="66" customFormat="1" ht="26.4">
      <c r="A32" s="273"/>
      <c r="B32" s="68"/>
      <c r="C32" s="112">
        <v>45</v>
      </c>
      <c r="D32" s="113"/>
      <c r="E32" s="30" t="s">
        <v>134</v>
      </c>
      <c r="F32" s="31">
        <v>5000000</v>
      </c>
      <c r="G32" s="31">
        <v>5000000</v>
      </c>
      <c r="H32" s="31">
        <v>0</v>
      </c>
      <c r="I32" s="277">
        <v>0</v>
      </c>
      <c r="J32" s="71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</row>
    <row r="33" spans="1:30" s="66" customFormat="1" ht="39.6">
      <c r="A33" s="278" t="s">
        <v>217</v>
      </c>
      <c r="B33" s="120"/>
      <c r="C33" s="120"/>
      <c r="D33" s="121"/>
      <c r="E33" s="77" t="s">
        <v>228</v>
      </c>
      <c r="F33" s="78">
        <v>111875</v>
      </c>
      <c r="G33" s="78">
        <v>111875</v>
      </c>
      <c r="H33" s="78">
        <v>0</v>
      </c>
      <c r="I33" s="270">
        <v>0</v>
      </c>
      <c r="J33" s="71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</row>
    <row r="34" spans="1:30" s="66" customFormat="1" ht="26.4">
      <c r="A34" s="275" t="s">
        <v>223</v>
      </c>
      <c r="B34" s="117"/>
      <c r="C34" s="117"/>
      <c r="D34" s="118"/>
      <c r="E34" s="79" t="s">
        <v>229</v>
      </c>
      <c r="F34" s="80">
        <v>111875</v>
      </c>
      <c r="G34" s="80">
        <v>111875</v>
      </c>
      <c r="H34" s="80">
        <v>0</v>
      </c>
      <c r="I34" s="276">
        <v>0</v>
      </c>
      <c r="J34" s="71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</row>
    <row r="35" spans="1:30" s="66" customFormat="1" ht="15" customHeight="1">
      <c r="A35" s="273"/>
      <c r="B35" s="112" t="s">
        <v>191</v>
      </c>
      <c r="C35" s="119"/>
      <c r="D35" s="113"/>
      <c r="E35" s="12" t="s">
        <v>201</v>
      </c>
      <c r="F35" s="27">
        <v>111875</v>
      </c>
      <c r="G35" s="27">
        <v>111875</v>
      </c>
      <c r="H35" s="27">
        <v>0</v>
      </c>
      <c r="I35" s="196">
        <v>0</v>
      </c>
      <c r="J35" s="71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</row>
    <row r="36" spans="1:30" s="66" customFormat="1" ht="26.4">
      <c r="A36" s="273"/>
      <c r="B36" s="68"/>
      <c r="C36" s="112">
        <v>42</v>
      </c>
      <c r="D36" s="113"/>
      <c r="E36" s="30" t="s">
        <v>123</v>
      </c>
      <c r="F36" s="31">
        <v>111875</v>
      </c>
      <c r="G36" s="31">
        <v>111875</v>
      </c>
      <c r="H36" s="31">
        <v>0</v>
      </c>
      <c r="I36" s="277">
        <v>0</v>
      </c>
      <c r="J36" s="71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</row>
    <row r="37" spans="1:30" s="66" customFormat="1">
      <c r="A37" s="278" t="s">
        <v>219</v>
      </c>
      <c r="B37" s="120"/>
      <c r="C37" s="120"/>
      <c r="D37" s="121"/>
      <c r="E37" s="77" t="s">
        <v>230</v>
      </c>
      <c r="F37" s="78">
        <v>32433824</v>
      </c>
      <c r="G37" s="78">
        <v>32433824</v>
      </c>
      <c r="H37" s="78">
        <v>12718076.34</v>
      </c>
      <c r="I37" s="277">
        <v>39.21</v>
      </c>
      <c r="J37" s="71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</row>
    <row r="38" spans="1:30" s="66" customFormat="1" ht="26.4">
      <c r="A38" s="275" t="s">
        <v>221</v>
      </c>
      <c r="B38" s="117"/>
      <c r="C38" s="117"/>
      <c r="D38" s="118"/>
      <c r="E38" s="79" t="s">
        <v>231</v>
      </c>
      <c r="F38" s="80">
        <v>26993925</v>
      </c>
      <c r="G38" s="80">
        <v>26993925</v>
      </c>
      <c r="H38" s="80">
        <v>11549809.609999999</v>
      </c>
      <c r="I38" s="276">
        <v>42.79</v>
      </c>
      <c r="J38" s="71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</row>
    <row r="39" spans="1:30" s="66" customFormat="1" ht="15" customHeight="1">
      <c r="A39" s="273"/>
      <c r="B39" s="114" t="s">
        <v>220</v>
      </c>
      <c r="C39" s="115"/>
      <c r="D39" s="116"/>
      <c r="E39" s="12" t="s">
        <v>202</v>
      </c>
      <c r="F39" s="27">
        <v>6730475</v>
      </c>
      <c r="G39" s="27">
        <v>6730475</v>
      </c>
      <c r="H39" s="27">
        <v>1558931.03</v>
      </c>
      <c r="I39" s="196">
        <v>23.16</v>
      </c>
      <c r="J39" s="71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</row>
    <row r="40" spans="1:30" s="66" customFormat="1" ht="15" customHeight="1">
      <c r="A40" s="273"/>
      <c r="B40" s="68"/>
      <c r="C40" s="112">
        <v>31</v>
      </c>
      <c r="D40" s="113"/>
      <c r="E40" s="30" t="s">
        <v>68</v>
      </c>
      <c r="F40" s="31">
        <v>4670901</v>
      </c>
      <c r="G40" s="31">
        <v>4670901</v>
      </c>
      <c r="H40" s="31">
        <v>1043826.67</v>
      </c>
      <c r="I40" s="277">
        <v>22.35</v>
      </c>
      <c r="J40" s="71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</row>
    <row r="41" spans="1:30" s="66" customFormat="1" ht="15" customHeight="1">
      <c r="A41" s="273"/>
      <c r="B41" s="68"/>
      <c r="C41" s="68"/>
      <c r="D41" s="68">
        <v>3111</v>
      </c>
      <c r="E41" s="12" t="s">
        <v>70</v>
      </c>
      <c r="F41" s="27"/>
      <c r="G41" s="27"/>
      <c r="H41" s="27">
        <v>892669.46</v>
      </c>
      <c r="I41" s="196"/>
      <c r="J41" s="71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</row>
    <row r="42" spans="1:30" s="66" customFormat="1" ht="15" customHeight="1">
      <c r="A42" s="273"/>
      <c r="B42" s="68"/>
      <c r="C42" s="68"/>
      <c r="D42" s="68">
        <v>3113</v>
      </c>
      <c r="E42" s="12" t="s">
        <v>71</v>
      </c>
      <c r="F42" s="27"/>
      <c r="G42" s="27"/>
      <c r="H42" s="27">
        <v>8179.32</v>
      </c>
      <c r="I42" s="196"/>
      <c r="J42" s="71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</row>
    <row r="43" spans="1:30" s="66" customFormat="1" ht="15" customHeight="1">
      <c r="A43" s="273"/>
      <c r="B43" s="68"/>
      <c r="C43" s="68"/>
      <c r="D43" s="68">
        <v>3121</v>
      </c>
      <c r="E43" s="12" t="s">
        <v>72</v>
      </c>
      <c r="F43" s="27"/>
      <c r="G43" s="27"/>
      <c r="H43" s="27">
        <v>9158.69</v>
      </c>
      <c r="I43" s="196"/>
      <c r="J43" s="71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</row>
    <row r="44" spans="1:30" s="66" customFormat="1" ht="26.4">
      <c r="A44" s="273"/>
      <c r="B44" s="68"/>
      <c r="C44" s="68"/>
      <c r="D44" s="68">
        <v>3132</v>
      </c>
      <c r="E44" s="12" t="s">
        <v>74</v>
      </c>
      <c r="F44" s="27"/>
      <c r="G44" s="27"/>
      <c r="H44" s="27">
        <v>133819.20000000001</v>
      </c>
      <c r="I44" s="196"/>
      <c r="J44" s="71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</row>
    <row r="45" spans="1:30" s="66" customFormat="1" ht="15" customHeight="1">
      <c r="A45" s="273"/>
      <c r="B45" s="68"/>
      <c r="C45" s="112">
        <v>32</v>
      </c>
      <c r="D45" s="113"/>
      <c r="E45" s="30" t="s">
        <v>75</v>
      </c>
      <c r="F45" s="31">
        <v>2042922</v>
      </c>
      <c r="G45" s="31">
        <v>2042922</v>
      </c>
      <c r="H45" s="31">
        <v>514215.6</v>
      </c>
      <c r="I45" s="277">
        <v>25.17</v>
      </c>
      <c r="J45" s="71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</row>
    <row r="46" spans="1:30" s="66" customFormat="1" ht="15" customHeight="1">
      <c r="A46" s="273"/>
      <c r="B46" s="68"/>
      <c r="C46" s="68"/>
      <c r="D46" s="68">
        <v>3211</v>
      </c>
      <c r="E46" s="12" t="s">
        <v>77</v>
      </c>
      <c r="F46" s="27"/>
      <c r="G46" s="27"/>
      <c r="H46" s="27">
        <v>1242.0999999999999</v>
      </c>
      <c r="I46" s="196"/>
      <c r="J46" s="71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</row>
    <row r="47" spans="1:30" s="66" customFormat="1" ht="26.4">
      <c r="A47" s="273"/>
      <c r="B47" s="68"/>
      <c r="C47" s="68"/>
      <c r="D47" s="68">
        <v>3212</v>
      </c>
      <c r="E47" s="12" t="s">
        <v>232</v>
      </c>
      <c r="F47" s="27"/>
      <c r="G47" s="27"/>
      <c r="H47" s="27">
        <v>31965.83</v>
      </c>
      <c r="I47" s="196"/>
      <c r="J47" s="71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</row>
    <row r="48" spans="1:30" s="66" customFormat="1" ht="15" customHeight="1">
      <c r="A48" s="273"/>
      <c r="B48" s="68"/>
      <c r="C48" s="68"/>
      <c r="D48" s="68">
        <v>3213</v>
      </c>
      <c r="E48" s="12" t="s">
        <v>79</v>
      </c>
      <c r="F48" s="27"/>
      <c r="G48" s="27"/>
      <c r="H48" s="27">
        <v>4085.81</v>
      </c>
      <c r="I48" s="196"/>
      <c r="J48" s="71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</row>
    <row r="49" spans="1:30" s="66" customFormat="1" ht="26.4">
      <c r="A49" s="273"/>
      <c r="B49" s="68"/>
      <c r="C49" s="68"/>
      <c r="D49" s="68">
        <v>3221</v>
      </c>
      <c r="E49" s="12" t="s">
        <v>82</v>
      </c>
      <c r="F49" s="27"/>
      <c r="G49" s="27"/>
      <c r="H49" s="27">
        <v>8470.4699999999993</v>
      </c>
      <c r="I49" s="196"/>
      <c r="J49" s="71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</row>
    <row r="50" spans="1:30" s="66" customFormat="1" ht="15" customHeight="1">
      <c r="A50" s="273"/>
      <c r="B50" s="68"/>
      <c r="C50" s="68"/>
      <c r="D50" s="68">
        <v>3222</v>
      </c>
      <c r="E50" s="12" t="s">
        <v>83</v>
      </c>
      <c r="F50" s="27"/>
      <c r="G50" s="27"/>
      <c r="H50" s="27">
        <v>245087.32</v>
      </c>
      <c r="I50" s="196"/>
      <c r="J50" s="71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</row>
    <row r="51" spans="1:30" s="66" customFormat="1" ht="15" customHeight="1">
      <c r="A51" s="273"/>
      <c r="B51" s="68"/>
      <c r="C51" s="68"/>
      <c r="D51" s="68">
        <v>3223</v>
      </c>
      <c r="E51" s="12" t="s">
        <v>84</v>
      </c>
      <c r="F51" s="27"/>
      <c r="G51" s="27"/>
      <c r="H51" s="27">
        <v>45773.81</v>
      </c>
      <c r="I51" s="196"/>
      <c r="J51" s="71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</row>
    <row r="52" spans="1:30" s="66" customFormat="1" ht="15" customHeight="1">
      <c r="A52" s="273"/>
      <c r="B52" s="68"/>
      <c r="C52" s="68"/>
      <c r="D52" s="68">
        <v>3225</v>
      </c>
      <c r="E52" s="12" t="s">
        <v>86</v>
      </c>
      <c r="F52" s="27"/>
      <c r="G52" s="27"/>
      <c r="H52" s="27">
        <v>1714.06</v>
      </c>
      <c r="I52" s="196"/>
      <c r="J52" s="71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</row>
    <row r="53" spans="1:30" s="66" customFormat="1" ht="15" customHeight="1">
      <c r="A53" s="273"/>
      <c r="B53" s="68"/>
      <c r="C53" s="68"/>
      <c r="D53" s="68">
        <v>3227</v>
      </c>
      <c r="E53" s="12" t="s">
        <v>87</v>
      </c>
      <c r="F53" s="27"/>
      <c r="G53" s="27"/>
      <c r="H53" s="27">
        <v>90.63</v>
      </c>
      <c r="I53" s="196"/>
      <c r="J53" s="71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</row>
    <row r="54" spans="1:30" s="66" customFormat="1" ht="15" customHeight="1">
      <c r="A54" s="273"/>
      <c r="B54" s="68"/>
      <c r="C54" s="68"/>
      <c r="D54" s="68">
        <v>3231</v>
      </c>
      <c r="E54" s="12" t="s">
        <v>89</v>
      </c>
      <c r="F54" s="27"/>
      <c r="G54" s="27"/>
      <c r="H54" s="27">
        <v>2644.12</v>
      </c>
      <c r="I54" s="196"/>
      <c r="J54" s="71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</row>
    <row r="55" spans="1:30" s="66" customFormat="1" ht="15" customHeight="1">
      <c r="A55" s="273"/>
      <c r="B55" s="68"/>
      <c r="C55" s="68"/>
      <c r="D55" s="68">
        <v>3233</v>
      </c>
      <c r="E55" s="12" t="s">
        <v>91</v>
      </c>
      <c r="F55" s="27"/>
      <c r="G55" s="27"/>
      <c r="H55" s="27">
        <v>2834.35</v>
      </c>
      <c r="I55" s="196"/>
      <c r="J55" s="71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</row>
    <row r="56" spans="1:30" s="66" customFormat="1" ht="15" customHeight="1">
      <c r="A56" s="273"/>
      <c r="B56" s="68"/>
      <c r="C56" s="68"/>
      <c r="D56" s="68">
        <v>3234</v>
      </c>
      <c r="E56" s="12" t="s">
        <v>92</v>
      </c>
      <c r="F56" s="27"/>
      <c r="G56" s="27"/>
      <c r="H56" s="27">
        <v>49500.86</v>
      </c>
      <c r="I56" s="196"/>
      <c r="J56" s="71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</row>
    <row r="57" spans="1:30" s="66" customFormat="1" ht="15" customHeight="1">
      <c r="A57" s="273"/>
      <c r="B57" s="68"/>
      <c r="C57" s="68"/>
      <c r="D57" s="68">
        <v>3235</v>
      </c>
      <c r="E57" s="12" t="s">
        <v>93</v>
      </c>
      <c r="F57" s="27"/>
      <c r="G57" s="27"/>
      <c r="H57" s="27">
        <v>1828.96</v>
      </c>
      <c r="I57" s="196"/>
      <c r="J57" s="71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</row>
    <row r="58" spans="1:30" s="66" customFormat="1" ht="15" customHeight="1">
      <c r="A58" s="273"/>
      <c r="B58" s="68"/>
      <c r="C58" s="68"/>
      <c r="D58" s="68">
        <v>3236</v>
      </c>
      <c r="E58" s="12" t="s">
        <v>94</v>
      </c>
      <c r="F58" s="27"/>
      <c r="G58" s="27"/>
      <c r="H58" s="27">
        <v>1851.16</v>
      </c>
      <c r="I58" s="196"/>
      <c r="J58" s="71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</row>
    <row r="59" spans="1:30" s="66" customFormat="1" ht="15" customHeight="1">
      <c r="A59" s="273"/>
      <c r="B59" s="68"/>
      <c r="C59" s="68"/>
      <c r="D59" s="68">
        <v>3237</v>
      </c>
      <c r="E59" s="12" t="s">
        <v>95</v>
      </c>
      <c r="F59" s="27"/>
      <c r="G59" s="27"/>
      <c r="H59" s="27">
        <v>93681.66</v>
      </c>
      <c r="I59" s="196"/>
      <c r="J59" s="71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</row>
    <row r="60" spans="1:30" s="66" customFormat="1" ht="15" customHeight="1">
      <c r="A60" s="273"/>
      <c r="B60" s="68"/>
      <c r="C60" s="68"/>
      <c r="D60" s="68">
        <v>3238</v>
      </c>
      <c r="E60" s="12" t="s">
        <v>96</v>
      </c>
      <c r="F60" s="27"/>
      <c r="G60" s="27"/>
      <c r="H60" s="27">
        <v>95.91</v>
      </c>
      <c r="I60" s="196"/>
      <c r="J60" s="71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</row>
    <row r="61" spans="1:30" s="66" customFormat="1" ht="15" customHeight="1">
      <c r="A61" s="273"/>
      <c r="B61" s="68"/>
      <c r="C61" s="68"/>
      <c r="D61" s="68">
        <v>3239</v>
      </c>
      <c r="E61" s="12" t="s">
        <v>97</v>
      </c>
      <c r="F61" s="27"/>
      <c r="G61" s="27"/>
      <c r="H61" s="27">
        <v>8906.98</v>
      </c>
      <c r="I61" s="196"/>
      <c r="J61" s="71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</row>
    <row r="62" spans="1:30" s="66" customFormat="1" ht="26.4">
      <c r="A62" s="273"/>
      <c r="B62" s="68"/>
      <c r="C62" s="68"/>
      <c r="D62" s="68">
        <v>3291</v>
      </c>
      <c r="E62" s="12" t="s">
        <v>101</v>
      </c>
      <c r="F62" s="27"/>
      <c r="G62" s="27"/>
      <c r="H62" s="27">
        <v>489.73</v>
      </c>
      <c r="I62" s="196"/>
      <c r="J62" s="71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</row>
    <row r="63" spans="1:30" s="66" customFormat="1" ht="15" customHeight="1">
      <c r="A63" s="273"/>
      <c r="B63" s="68"/>
      <c r="C63" s="68"/>
      <c r="D63" s="68">
        <v>3292</v>
      </c>
      <c r="E63" s="12" t="s">
        <v>102</v>
      </c>
      <c r="F63" s="27"/>
      <c r="G63" s="27"/>
      <c r="H63" s="27">
        <v>863</v>
      </c>
      <c r="I63" s="196"/>
      <c r="J63" s="71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</row>
    <row r="64" spans="1:30" s="66" customFormat="1" ht="15" customHeight="1">
      <c r="A64" s="273"/>
      <c r="B64" s="68"/>
      <c r="C64" s="68"/>
      <c r="D64" s="68">
        <v>3293</v>
      </c>
      <c r="E64" s="12" t="s">
        <v>103</v>
      </c>
      <c r="F64" s="27"/>
      <c r="G64" s="27"/>
      <c r="H64" s="27">
        <v>1209.46</v>
      </c>
      <c r="I64" s="196"/>
      <c r="J64" s="71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</row>
    <row r="65" spans="1:30" s="66" customFormat="1" ht="15" customHeight="1">
      <c r="A65" s="273"/>
      <c r="B65" s="68"/>
      <c r="C65" s="68"/>
      <c r="D65" s="68">
        <v>3294</v>
      </c>
      <c r="E65" s="12" t="s">
        <v>104</v>
      </c>
      <c r="F65" s="27"/>
      <c r="G65" s="27"/>
      <c r="H65" s="27">
        <v>277.77</v>
      </c>
      <c r="I65" s="196"/>
      <c r="J65" s="71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</row>
    <row r="66" spans="1:30" s="66" customFormat="1" ht="15" customHeight="1">
      <c r="A66" s="273"/>
      <c r="B66" s="68"/>
      <c r="C66" s="68"/>
      <c r="D66" s="68">
        <v>3295</v>
      </c>
      <c r="E66" s="12" t="s">
        <v>105</v>
      </c>
      <c r="F66" s="27"/>
      <c r="G66" s="27"/>
      <c r="H66" s="27">
        <v>1158.3599999999999</v>
      </c>
      <c r="I66" s="196"/>
      <c r="J66" s="71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</row>
    <row r="67" spans="1:30" s="66" customFormat="1" ht="15" customHeight="1">
      <c r="A67" s="273"/>
      <c r="B67" s="68"/>
      <c r="C67" s="68"/>
      <c r="D67" s="68">
        <v>3299</v>
      </c>
      <c r="E67" s="12" t="s">
        <v>100</v>
      </c>
      <c r="F67" s="27"/>
      <c r="G67" s="27"/>
      <c r="H67" s="27">
        <v>10443.25</v>
      </c>
      <c r="I67" s="196"/>
      <c r="J67" s="71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</row>
    <row r="68" spans="1:30" s="66" customFormat="1" ht="15" customHeight="1">
      <c r="A68" s="273"/>
      <c r="B68" s="68"/>
      <c r="C68" s="112">
        <v>34</v>
      </c>
      <c r="D68" s="113"/>
      <c r="E68" s="30" t="s">
        <v>107</v>
      </c>
      <c r="F68" s="31">
        <v>14558</v>
      </c>
      <c r="G68" s="31">
        <v>14558</v>
      </c>
      <c r="H68" s="31">
        <v>749.39</v>
      </c>
      <c r="I68" s="277">
        <v>5.15</v>
      </c>
      <c r="J68" s="71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</row>
    <row r="69" spans="1:30" s="66" customFormat="1" ht="26.4">
      <c r="A69" s="273"/>
      <c r="B69" s="68"/>
      <c r="C69" s="68"/>
      <c r="D69" s="68">
        <v>3431</v>
      </c>
      <c r="E69" s="12" t="s">
        <v>112</v>
      </c>
      <c r="F69" s="27"/>
      <c r="G69" s="27"/>
      <c r="H69" s="27">
        <v>712.99</v>
      </c>
      <c r="I69" s="196"/>
      <c r="J69" s="71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</row>
    <row r="70" spans="1:30" s="66" customFormat="1" ht="26.4">
      <c r="A70" s="273"/>
      <c r="B70" s="68"/>
      <c r="C70" s="68"/>
      <c r="D70" s="68">
        <v>3432</v>
      </c>
      <c r="E70" s="12" t="s">
        <v>113</v>
      </c>
      <c r="F70" s="27"/>
      <c r="G70" s="27"/>
      <c r="H70" s="27">
        <v>36.4</v>
      </c>
      <c r="I70" s="196"/>
      <c r="J70" s="71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</row>
    <row r="71" spans="1:30" s="66" customFormat="1" ht="39.6">
      <c r="A71" s="273"/>
      <c r="B71" s="68"/>
      <c r="C71" s="112">
        <v>37</v>
      </c>
      <c r="D71" s="113"/>
      <c r="E71" s="30" t="s">
        <v>115</v>
      </c>
      <c r="F71" s="31">
        <v>1500</v>
      </c>
      <c r="G71" s="31">
        <v>1500</v>
      </c>
      <c r="H71" s="31">
        <v>139.37</v>
      </c>
      <c r="I71" s="277">
        <v>9.2899999999999991</v>
      </c>
      <c r="J71" s="71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</row>
    <row r="72" spans="1:30" s="66" customFormat="1" ht="26.4">
      <c r="A72" s="273"/>
      <c r="B72" s="68"/>
      <c r="C72" s="68"/>
      <c r="D72" s="68">
        <v>3721</v>
      </c>
      <c r="E72" s="12" t="s">
        <v>117</v>
      </c>
      <c r="F72" s="27"/>
      <c r="G72" s="27"/>
      <c r="H72" s="27">
        <v>139.37</v>
      </c>
      <c r="I72" s="196"/>
      <c r="J72" s="71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</row>
    <row r="73" spans="1:30" s="66" customFormat="1" ht="15" customHeight="1">
      <c r="A73" s="273"/>
      <c r="B73" s="68"/>
      <c r="C73" s="112">
        <v>38</v>
      </c>
      <c r="D73" s="113"/>
      <c r="E73" s="30" t="s">
        <v>118</v>
      </c>
      <c r="F73" s="31">
        <v>594</v>
      </c>
      <c r="G73" s="31">
        <v>594</v>
      </c>
      <c r="H73" s="31">
        <v>0</v>
      </c>
      <c r="I73" s="277">
        <v>0</v>
      </c>
      <c r="J73" s="71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</row>
    <row r="74" spans="1:30" s="66" customFormat="1" ht="15" customHeight="1">
      <c r="A74" s="273"/>
      <c r="B74" s="114" t="s">
        <v>193</v>
      </c>
      <c r="C74" s="115"/>
      <c r="D74" s="116"/>
      <c r="E74" s="12" t="s">
        <v>203</v>
      </c>
      <c r="F74" s="27">
        <v>19767410</v>
      </c>
      <c r="G74" s="27">
        <v>19767410</v>
      </c>
      <c r="H74" s="27">
        <v>9792539.6099999994</v>
      </c>
      <c r="I74" s="196">
        <v>49.54</v>
      </c>
      <c r="J74" s="71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</row>
    <row r="75" spans="1:30" s="66" customFormat="1" ht="15" customHeight="1">
      <c r="A75" s="273"/>
      <c r="B75" s="68"/>
      <c r="C75" s="112">
        <v>31</v>
      </c>
      <c r="D75" s="113"/>
      <c r="E75" s="30" t="s">
        <v>68</v>
      </c>
      <c r="F75" s="31">
        <v>14496923</v>
      </c>
      <c r="G75" s="31">
        <v>14496923</v>
      </c>
      <c r="H75" s="31">
        <v>8009704.6600000001</v>
      </c>
      <c r="I75" s="277">
        <v>55.25</v>
      </c>
      <c r="J75" s="71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</row>
    <row r="76" spans="1:30" s="66" customFormat="1" ht="15" customHeight="1">
      <c r="A76" s="273"/>
      <c r="B76" s="68"/>
      <c r="C76" s="68"/>
      <c r="D76" s="68">
        <v>3111</v>
      </c>
      <c r="E76" s="12" t="s">
        <v>70</v>
      </c>
      <c r="F76" s="27"/>
      <c r="G76" s="27"/>
      <c r="H76" s="27">
        <v>6739340.3300000001</v>
      </c>
      <c r="I76" s="196"/>
      <c r="J76" s="71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</row>
    <row r="77" spans="1:30" s="66" customFormat="1" ht="15" customHeight="1">
      <c r="A77" s="273"/>
      <c r="B77" s="68"/>
      <c r="C77" s="68"/>
      <c r="D77" s="68">
        <v>3113</v>
      </c>
      <c r="E77" s="12" t="s">
        <v>71</v>
      </c>
      <c r="F77" s="27"/>
      <c r="G77" s="27"/>
      <c r="H77" s="27">
        <v>95977.4</v>
      </c>
      <c r="I77" s="196"/>
      <c r="J77" s="71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</row>
    <row r="78" spans="1:30" s="66" customFormat="1" ht="15" customHeight="1">
      <c r="A78" s="273"/>
      <c r="B78" s="68"/>
      <c r="C78" s="68"/>
      <c r="D78" s="68">
        <v>3121</v>
      </c>
      <c r="E78" s="12" t="s">
        <v>72</v>
      </c>
      <c r="F78" s="27"/>
      <c r="G78" s="27"/>
      <c r="H78" s="27">
        <v>147204.62</v>
      </c>
      <c r="I78" s="196"/>
      <c r="J78" s="71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</row>
    <row r="79" spans="1:30" s="66" customFormat="1" ht="26.4">
      <c r="A79" s="273"/>
      <c r="B79" s="68"/>
      <c r="C79" s="68"/>
      <c r="D79" s="68">
        <v>3132</v>
      </c>
      <c r="E79" s="12" t="s">
        <v>74</v>
      </c>
      <c r="F79" s="27"/>
      <c r="G79" s="27"/>
      <c r="H79" s="27">
        <v>1027182.31</v>
      </c>
      <c r="I79" s="196"/>
      <c r="J79" s="71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</row>
    <row r="80" spans="1:30" s="66" customFormat="1" ht="15" customHeight="1">
      <c r="A80" s="273"/>
      <c r="B80" s="68"/>
      <c r="C80" s="112">
        <v>32</v>
      </c>
      <c r="D80" s="113"/>
      <c r="E80" s="30" t="s">
        <v>75</v>
      </c>
      <c r="F80" s="31">
        <v>5231639</v>
      </c>
      <c r="G80" s="31">
        <v>5231639</v>
      </c>
      <c r="H80" s="31">
        <v>1761615.6</v>
      </c>
      <c r="I80" s="277">
        <v>33.67</v>
      </c>
      <c r="J80" s="71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</row>
    <row r="81" spans="1:30" s="66" customFormat="1" ht="15" customHeight="1">
      <c r="A81" s="273"/>
      <c r="B81" s="68"/>
      <c r="C81" s="68"/>
      <c r="D81" s="68">
        <v>3211</v>
      </c>
      <c r="E81" s="12" t="s">
        <v>77</v>
      </c>
      <c r="F81" s="27"/>
      <c r="G81" s="27"/>
      <c r="H81" s="27">
        <v>5591.05</v>
      </c>
      <c r="I81" s="196"/>
      <c r="J81" s="71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</row>
    <row r="82" spans="1:30" s="66" customFormat="1" ht="26.4">
      <c r="A82" s="273"/>
      <c r="B82" s="68"/>
      <c r="C82" s="68"/>
      <c r="D82" s="68">
        <v>3212</v>
      </c>
      <c r="E82" s="12" t="s">
        <v>78</v>
      </c>
      <c r="F82" s="27"/>
      <c r="G82" s="27"/>
      <c r="H82" s="27">
        <v>306814.5</v>
      </c>
      <c r="I82" s="196"/>
      <c r="J82" s="71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</row>
    <row r="83" spans="1:30" s="66" customFormat="1" ht="15" customHeight="1">
      <c r="A83" s="273"/>
      <c r="B83" s="68"/>
      <c r="C83" s="68"/>
      <c r="D83" s="68">
        <v>3213</v>
      </c>
      <c r="E83" s="12" t="s">
        <v>79</v>
      </c>
      <c r="F83" s="27"/>
      <c r="G83" s="27"/>
      <c r="H83" s="27">
        <v>9938.65</v>
      </c>
      <c r="I83" s="196"/>
      <c r="J83" s="71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</row>
    <row r="84" spans="1:30" s="66" customFormat="1" ht="15" customHeight="1">
      <c r="A84" s="273"/>
      <c r="B84" s="68"/>
      <c r="C84" s="68"/>
      <c r="D84" s="68">
        <v>3214</v>
      </c>
      <c r="E84" s="12" t="s">
        <v>80</v>
      </c>
      <c r="F84" s="27"/>
      <c r="G84" s="27"/>
      <c r="H84" s="27">
        <v>32.56</v>
      </c>
      <c r="I84" s="196"/>
      <c r="J84" s="71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</row>
    <row r="85" spans="1:30" s="66" customFormat="1" ht="26.4">
      <c r="A85" s="273"/>
      <c r="B85" s="68"/>
      <c r="C85" s="68"/>
      <c r="D85" s="68">
        <v>3221</v>
      </c>
      <c r="E85" s="12" t="s">
        <v>82</v>
      </c>
      <c r="F85" s="27"/>
      <c r="G85" s="27"/>
      <c r="H85" s="27">
        <v>57026.19</v>
      </c>
      <c r="I85" s="196"/>
      <c r="J85" s="71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</row>
    <row r="86" spans="1:30" s="66" customFormat="1" ht="15" customHeight="1">
      <c r="A86" s="273"/>
      <c r="B86" s="68"/>
      <c r="C86" s="68"/>
      <c r="D86" s="68">
        <v>3222</v>
      </c>
      <c r="E86" s="12" t="s">
        <v>83</v>
      </c>
      <c r="F86" s="27"/>
      <c r="G86" s="27"/>
      <c r="H86" s="27">
        <v>277703.74</v>
      </c>
      <c r="I86" s="196"/>
      <c r="J86" s="71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</row>
    <row r="87" spans="1:30" s="66" customFormat="1" ht="15" customHeight="1">
      <c r="A87" s="273"/>
      <c r="B87" s="68"/>
      <c r="C87" s="68"/>
      <c r="D87" s="68">
        <v>3223</v>
      </c>
      <c r="E87" s="12" t="s">
        <v>84</v>
      </c>
      <c r="F87" s="27"/>
      <c r="G87" s="27"/>
      <c r="H87" s="27">
        <v>287780.28000000003</v>
      </c>
      <c r="I87" s="196"/>
      <c r="J87" s="71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</row>
    <row r="88" spans="1:30" s="66" customFormat="1" ht="15" customHeight="1">
      <c r="A88" s="273"/>
      <c r="B88" s="68"/>
      <c r="C88" s="68"/>
      <c r="D88" s="68">
        <v>3225</v>
      </c>
      <c r="E88" s="12" t="s">
        <v>86</v>
      </c>
      <c r="F88" s="27"/>
      <c r="G88" s="27"/>
      <c r="H88" s="27">
        <v>10047.290000000001</v>
      </c>
      <c r="I88" s="196"/>
      <c r="J88" s="71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</row>
    <row r="89" spans="1:30" s="66" customFormat="1" ht="26.4">
      <c r="A89" s="273"/>
      <c r="B89" s="68"/>
      <c r="C89" s="68"/>
      <c r="D89" s="68">
        <v>3227</v>
      </c>
      <c r="E89" s="12" t="s">
        <v>87</v>
      </c>
      <c r="F89" s="27"/>
      <c r="G89" s="27"/>
      <c r="H89" s="27">
        <v>338.9</v>
      </c>
      <c r="I89" s="196"/>
      <c r="J89" s="71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</row>
    <row r="90" spans="1:30" s="66" customFormat="1" ht="15" customHeight="1">
      <c r="A90" s="273"/>
      <c r="B90" s="68"/>
      <c r="C90" s="68"/>
      <c r="D90" s="68">
        <v>3231</v>
      </c>
      <c r="E90" s="12" t="s">
        <v>89</v>
      </c>
      <c r="F90" s="27"/>
      <c r="G90" s="27"/>
      <c r="H90" s="27">
        <v>22352.48</v>
      </c>
      <c r="I90" s="196"/>
      <c r="J90" s="71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</row>
    <row r="91" spans="1:30" s="66" customFormat="1" ht="15" customHeight="1">
      <c r="A91" s="273"/>
      <c r="B91" s="68"/>
      <c r="C91" s="68"/>
      <c r="D91" s="68">
        <v>3233</v>
      </c>
      <c r="E91" s="12" t="s">
        <v>91</v>
      </c>
      <c r="F91" s="27"/>
      <c r="G91" s="27"/>
      <c r="H91" s="27">
        <v>8774.3799999999992</v>
      </c>
      <c r="I91" s="196"/>
      <c r="J91" s="71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</row>
    <row r="92" spans="1:30" s="66" customFormat="1" ht="15" customHeight="1">
      <c r="A92" s="273"/>
      <c r="B92" s="68"/>
      <c r="C92" s="68"/>
      <c r="D92" s="68">
        <v>3234</v>
      </c>
      <c r="E92" s="12" t="s">
        <v>92</v>
      </c>
      <c r="F92" s="27"/>
      <c r="G92" s="27"/>
      <c r="H92" s="27">
        <v>355018.32</v>
      </c>
      <c r="I92" s="196"/>
      <c r="J92" s="71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</row>
    <row r="93" spans="1:30" s="66" customFormat="1" ht="15" customHeight="1">
      <c r="A93" s="273"/>
      <c r="B93" s="68"/>
      <c r="C93" s="68"/>
      <c r="D93" s="68">
        <v>3235</v>
      </c>
      <c r="E93" s="12" t="s">
        <v>93</v>
      </c>
      <c r="F93" s="27"/>
      <c r="G93" s="27"/>
      <c r="H93" s="27">
        <v>1040.6300000000001</v>
      </c>
      <c r="I93" s="196"/>
      <c r="J93" s="71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</row>
    <row r="94" spans="1:30" s="66" customFormat="1" ht="15" customHeight="1">
      <c r="A94" s="273"/>
      <c r="B94" s="68"/>
      <c r="C94" s="68"/>
      <c r="D94" s="68">
        <v>3236</v>
      </c>
      <c r="E94" s="12" t="s">
        <v>94</v>
      </c>
      <c r="F94" s="27"/>
      <c r="G94" s="27"/>
      <c r="H94" s="27">
        <v>15715.4</v>
      </c>
      <c r="I94" s="196"/>
      <c r="J94" s="71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</row>
    <row r="95" spans="1:30" s="66" customFormat="1" ht="15" customHeight="1">
      <c r="A95" s="273"/>
      <c r="B95" s="68"/>
      <c r="C95" s="68"/>
      <c r="D95" s="68">
        <v>3237</v>
      </c>
      <c r="E95" s="12" t="s">
        <v>95</v>
      </c>
      <c r="F95" s="27"/>
      <c r="G95" s="27"/>
      <c r="H95" s="27"/>
      <c r="I95" s="196"/>
      <c r="J95" s="71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</row>
    <row r="96" spans="1:30" s="66" customFormat="1" ht="15" customHeight="1">
      <c r="A96" s="273"/>
      <c r="B96" s="68"/>
      <c r="C96" s="68"/>
      <c r="D96" s="68">
        <v>3238</v>
      </c>
      <c r="E96" s="12" t="s">
        <v>96</v>
      </c>
      <c r="F96" s="27"/>
      <c r="G96" s="27"/>
      <c r="H96" s="27">
        <v>1769.48</v>
      </c>
      <c r="I96" s="196"/>
      <c r="J96" s="71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</row>
    <row r="97" spans="1:30" s="66" customFormat="1" ht="15" customHeight="1">
      <c r="A97" s="273"/>
      <c r="B97" s="68"/>
      <c r="C97" s="68"/>
      <c r="D97" s="68"/>
      <c r="E97" s="12" t="s">
        <v>97</v>
      </c>
      <c r="F97" s="27"/>
      <c r="G97" s="27"/>
      <c r="H97" s="27">
        <v>119729.71</v>
      </c>
      <c r="I97" s="196"/>
      <c r="J97" s="71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</row>
    <row r="98" spans="1:30" s="66" customFormat="1" ht="26.4">
      <c r="A98" s="273"/>
      <c r="B98" s="68"/>
      <c r="C98" s="68"/>
      <c r="D98" s="68">
        <v>3251</v>
      </c>
      <c r="E98" s="12" t="s">
        <v>99</v>
      </c>
      <c r="F98" s="27"/>
      <c r="G98" s="27"/>
      <c r="H98" s="27">
        <v>162805.16</v>
      </c>
      <c r="I98" s="196"/>
      <c r="J98" s="71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</row>
    <row r="99" spans="1:30" s="66" customFormat="1" ht="26.4">
      <c r="A99" s="273"/>
      <c r="B99" s="68"/>
      <c r="C99" s="68"/>
      <c r="D99" s="68">
        <v>3291</v>
      </c>
      <c r="E99" s="12" t="s">
        <v>101</v>
      </c>
      <c r="F99" s="27"/>
      <c r="G99" s="27"/>
      <c r="H99" s="27">
        <v>4910.9399999999996</v>
      </c>
      <c r="I99" s="196"/>
      <c r="J99" s="71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</row>
    <row r="100" spans="1:30" s="66" customFormat="1" ht="15" customHeight="1">
      <c r="A100" s="273"/>
      <c r="B100" s="68"/>
      <c r="C100" s="68"/>
      <c r="D100" s="68">
        <v>3292</v>
      </c>
      <c r="E100" s="12" t="s">
        <v>102</v>
      </c>
      <c r="F100" s="27"/>
      <c r="G100" s="27"/>
      <c r="H100" s="27">
        <v>17078.61</v>
      </c>
      <c r="I100" s="196"/>
      <c r="J100" s="71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</row>
    <row r="101" spans="1:30" s="66" customFormat="1" ht="15" customHeight="1">
      <c r="A101" s="273"/>
      <c r="B101" s="68"/>
      <c r="C101" s="68"/>
      <c r="D101" s="68">
        <v>3294</v>
      </c>
      <c r="E101" s="12" t="s">
        <v>104</v>
      </c>
      <c r="F101" s="27"/>
      <c r="G101" s="27"/>
      <c r="H101" s="27">
        <v>3606.39</v>
      </c>
      <c r="I101" s="196"/>
      <c r="J101" s="71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</row>
    <row r="102" spans="1:30" s="66" customFormat="1" ht="15" customHeight="1">
      <c r="A102" s="273"/>
      <c r="B102" s="68"/>
      <c r="C102" s="68"/>
      <c r="D102" s="68">
        <v>3295</v>
      </c>
      <c r="E102" s="12" t="s">
        <v>105</v>
      </c>
      <c r="F102" s="27"/>
      <c r="G102" s="27"/>
      <c r="H102" s="27">
        <v>15702.84</v>
      </c>
      <c r="I102" s="196"/>
      <c r="J102" s="71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</row>
    <row r="103" spans="1:30" s="66" customFormat="1" ht="15" customHeight="1">
      <c r="A103" s="273"/>
      <c r="B103" s="68"/>
      <c r="C103" s="68"/>
      <c r="D103" s="68">
        <v>3299</v>
      </c>
      <c r="E103" s="12" t="s">
        <v>100</v>
      </c>
      <c r="F103" s="27"/>
      <c r="G103" s="27"/>
      <c r="H103" s="27">
        <v>77838.100000000006</v>
      </c>
      <c r="I103" s="196"/>
      <c r="J103" s="71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</row>
    <row r="104" spans="1:30" s="66" customFormat="1" ht="15" customHeight="1">
      <c r="A104" s="273"/>
      <c r="B104" s="68"/>
      <c r="C104" s="112">
        <v>34</v>
      </c>
      <c r="D104" s="113"/>
      <c r="E104" s="30" t="s">
        <v>107</v>
      </c>
      <c r="F104" s="31">
        <v>35642</v>
      </c>
      <c r="G104" s="31">
        <v>35642</v>
      </c>
      <c r="H104" s="31">
        <v>19686.34</v>
      </c>
      <c r="I104" s="277">
        <v>55.23</v>
      </c>
      <c r="J104" s="71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</row>
    <row r="105" spans="1:30" s="66" customFormat="1" ht="26.4">
      <c r="A105" s="273"/>
      <c r="B105" s="68"/>
      <c r="C105" s="68"/>
      <c r="D105" s="68">
        <v>3431</v>
      </c>
      <c r="E105" s="12" t="s">
        <v>112</v>
      </c>
      <c r="F105" s="27"/>
      <c r="G105" s="27"/>
      <c r="H105" s="27">
        <v>13194.98</v>
      </c>
      <c r="I105" s="196"/>
      <c r="J105" s="71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</row>
    <row r="106" spans="1:30" s="66" customFormat="1" ht="15" customHeight="1">
      <c r="A106" s="273"/>
      <c r="B106" s="68"/>
      <c r="C106" s="68"/>
      <c r="D106" s="68">
        <v>3433</v>
      </c>
      <c r="E106" s="12" t="s">
        <v>114</v>
      </c>
      <c r="F106" s="27"/>
      <c r="G106" s="27"/>
      <c r="H106" s="27">
        <v>6491.36</v>
      </c>
      <c r="I106" s="196"/>
      <c r="J106" s="71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</row>
    <row r="107" spans="1:30" s="66" customFormat="1" ht="39.6">
      <c r="A107" s="273"/>
      <c r="B107" s="68"/>
      <c r="C107" s="112">
        <v>37</v>
      </c>
      <c r="D107" s="113"/>
      <c r="E107" s="30" t="s">
        <v>115</v>
      </c>
      <c r="F107" s="31">
        <v>2000</v>
      </c>
      <c r="G107" s="31">
        <v>2000</v>
      </c>
      <c r="H107" s="31">
        <v>1533.01</v>
      </c>
      <c r="I107" s="277">
        <v>76.650000000000006</v>
      </c>
      <c r="J107" s="71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</row>
    <row r="108" spans="1:30" s="66" customFormat="1" ht="15" customHeight="1">
      <c r="A108" s="273"/>
      <c r="B108" s="68"/>
      <c r="C108" s="68"/>
      <c r="D108" s="68">
        <v>3721</v>
      </c>
      <c r="E108" s="12" t="s">
        <v>117</v>
      </c>
      <c r="F108" s="27"/>
      <c r="G108" s="27"/>
      <c r="H108" s="27">
        <v>1533.01</v>
      </c>
      <c r="I108" s="196"/>
      <c r="J108" s="71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</row>
    <row r="109" spans="1:30" s="66" customFormat="1" ht="15" customHeight="1">
      <c r="A109" s="273"/>
      <c r="B109" s="68"/>
      <c r="C109" s="112">
        <v>38</v>
      </c>
      <c r="D109" s="113"/>
      <c r="E109" s="30" t="s">
        <v>118</v>
      </c>
      <c r="F109" s="31">
        <v>1206</v>
      </c>
      <c r="G109" s="31">
        <v>1206</v>
      </c>
      <c r="H109" s="31">
        <v>0</v>
      </c>
      <c r="I109" s="277">
        <v>0</v>
      </c>
      <c r="J109" s="71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</row>
    <row r="110" spans="1:30" s="66" customFormat="1" ht="15" customHeight="1">
      <c r="A110" s="273"/>
      <c r="B110" s="114" t="s">
        <v>195</v>
      </c>
      <c r="C110" s="115"/>
      <c r="D110" s="116"/>
      <c r="E110" s="12" t="s">
        <v>205</v>
      </c>
      <c r="F110" s="27">
        <v>99809</v>
      </c>
      <c r="G110" s="27">
        <v>99809</v>
      </c>
      <c r="H110" s="27">
        <v>86308.66</v>
      </c>
      <c r="I110" s="196">
        <v>86.47</v>
      </c>
      <c r="J110" s="71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</row>
    <row r="111" spans="1:30" s="66" customFormat="1" ht="15" customHeight="1">
      <c r="A111" s="273"/>
      <c r="B111" s="68"/>
      <c r="C111" s="112">
        <v>31</v>
      </c>
      <c r="D111" s="113"/>
      <c r="E111" s="30" t="s">
        <v>68</v>
      </c>
      <c r="F111" s="31">
        <v>92319</v>
      </c>
      <c r="G111" s="31">
        <v>92319</v>
      </c>
      <c r="H111" s="31">
        <v>81592.62</v>
      </c>
      <c r="I111" s="277">
        <v>88.38</v>
      </c>
      <c r="J111" s="71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</row>
    <row r="112" spans="1:30" s="66" customFormat="1" ht="15" customHeight="1">
      <c r="A112" s="273"/>
      <c r="B112" s="68"/>
      <c r="C112" s="68"/>
      <c r="D112" s="68">
        <v>3111</v>
      </c>
      <c r="E112" s="12" t="s">
        <v>70</v>
      </c>
      <c r="F112" s="27"/>
      <c r="G112" s="27"/>
      <c r="H112" s="27">
        <v>81592.62</v>
      </c>
      <c r="I112" s="196"/>
      <c r="J112" s="71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</row>
    <row r="113" spans="1:30" s="66" customFormat="1" ht="15" customHeight="1">
      <c r="A113" s="273"/>
      <c r="B113" s="68"/>
      <c r="C113" s="112">
        <v>32</v>
      </c>
      <c r="D113" s="113"/>
      <c r="E113" s="30" t="s">
        <v>75</v>
      </c>
      <c r="F113" s="31">
        <v>7490</v>
      </c>
      <c r="G113" s="31">
        <v>7490</v>
      </c>
      <c r="H113" s="31">
        <v>4716.04</v>
      </c>
      <c r="I113" s="277">
        <v>62.96</v>
      </c>
      <c r="J113" s="71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</row>
    <row r="114" spans="1:30" s="66" customFormat="1" ht="26.4">
      <c r="A114" s="273"/>
      <c r="B114" s="68"/>
      <c r="C114" s="68"/>
      <c r="D114" s="68">
        <v>3212</v>
      </c>
      <c r="E114" s="12" t="s">
        <v>78</v>
      </c>
      <c r="F114" s="27"/>
      <c r="G114" s="27"/>
      <c r="H114" s="27">
        <v>4716.04</v>
      </c>
      <c r="I114" s="196"/>
      <c r="J114" s="71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</row>
    <row r="115" spans="1:30" s="66" customFormat="1" ht="15" customHeight="1">
      <c r="A115" s="273"/>
      <c r="B115" s="114" t="s">
        <v>196</v>
      </c>
      <c r="C115" s="115"/>
      <c r="D115" s="116"/>
      <c r="E115" s="12" t="s">
        <v>206</v>
      </c>
      <c r="F115" s="27">
        <v>366231</v>
      </c>
      <c r="G115" s="27">
        <v>366231</v>
      </c>
      <c r="H115" s="27">
        <v>100660.22</v>
      </c>
      <c r="I115" s="196">
        <v>27.49</v>
      </c>
      <c r="J115" s="71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</row>
    <row r="116" spans="1:30" s="66" customFormat="1" ht="15" customHeight="1">
      <c r="A116" s="273"/>
      <c r="B116" s="68"/>
      <c r="C116" s="112">
        <v>31</v>
      </c>
      <c r="D116" s="113"/>
      <c r="E116" s="30" t="s">
        <v>68</v>
      </c>
      <c r="F116" s="31">
        <v>14857</v>
      </c>
      <c r="G116" s="31">
        <v>14857</v>
      </c>
      <c r="H116" s="31">
        <v>14318.02</v>
      </c>
      <c r="I116" s="277">
        <v>96.37</v>
      </c>
      <c r="J116" s="71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</row>
    <row r="117" spans="1:30" s="66" customFormat="1" ht="15" customHeight="1">
      <c r="A117" s="273"/>
      <c r="B117" s="68"/>
      <c r="C117" s="68"/>
      <c r="D117" s="68">
        <v>3111</v>
      </c>
      <c r="E117" s="12" t="s">
        <v>70</v>
      </c>
      <c r="F117" s="27"/>
      <c r="G117" s="27"/>
      <c r="H117" s="27">
        <v>14318.02</v>
      </c>
      <c r="I117" s="196"/>
      <c r="J117" s="71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</row>
    <row r="118" spans="1:30" s="66" customFormat="1" ht="15" customHeight="1">
      <c r="A118" s="273"/>
      <c r="B118" s="68"/>
      <c r="C118" s="112">
        <v>32</v>
      </c>
      <c r="D118" s="113"/>
      <c r="E118" s="30" t="s">
        <v>75</v>
      </c>
      <c r="F118" s="31">
        <v>351374</v>
      </c>
      <c r="G118" s="31">
        <v>351374</v>
      </c>
      <c r="H118" s="31">
        <v>86342.2</v>
      </c>
      <c r="I118" s="277">
        <v>24.57</v>
      </c>
      <c r="J118" s="71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</row>
    <row r="119" spans="1:30" s="66" customFormat="1" ht="26.4">
      <c r="A119" s="273"/>
      <c r="B119" s="68"/>
      <c r="C119" s="68"/>
      <c r="D119" s="68">
        <v>3212</v>
      </c>
      <c r="E119" s="12" t="s">
        <v>78</v>
      </c>
      <c r="F119" s="27"/>
      <c r="G119" s="27"/>
      <c r="H119" s="27">
        <v>696.2</v>
      </c>
      <c r="I119" s="196"/>
      <c r="J119" s="71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</row>
    <row r="120" spans="1:30" s="66" customFormat="1" ht="26.4">
      <c r="A120" s="273"/>
      <c r="B120" s="68"/>
      <c r="C120" s="68"/>
      <c r="D120" s="68">
        <v>3251</v>
      </c>
      <c r="E120" s="12" t="s">
        <v>99</v>
      </c>
      <c r="F120" s="27"/>
      <c r="G120" s="27"/>
      <c r="H120" s="27">
        <v>85646</v>
      </c>
      <c r="I120" s="196"/>
      <c r="J120" s="71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  <row r="121" spans="1:30" s="66" customFormat="1" ht="15" customHeight="1">
      <c r="A121" s="273"/>
      <c r="B121" s="114" t="s">
        <v>197</v>
      </c>
      <c r="C121" s="115"/>
      <c r="D121" s="116"/>
      <c r="E121" s="12" t="s">
        <v>207</v>
      </c>
      <c r="F121" s="27">
        <v>30000</v>
      </c>
      <c r="G121" s="27">
        <v>30000</v>
      </c>
      <c r="H121" s="27">
        <v>11370.09</v>
      </c>
      <c r="I121" s="196">
        <v>37.9</v>
      </c>
      <c r="J121" s="71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</row>
    <row r="122" spans="1:30" s="66" customFormat="1" ht="15" customHeight="1">
      <c r="A122" s="273"/>
      <c r="B122" s="68"/>
      <c r="C122" s="112">
        <v>32</v>
      </c>
      <c r="D122" s="113"/>
      <c r="E122" s="30" t="s">
        <v>75</v>
      </c>
      <c r="F122" s="31">
        <v>30000</v>
      </c>
      <c r="G122" s="31">
        <v>30000</v>
      </c>
      <c r="H122" s="31">
        <v>11370.09</v>
      </c>
      <c r="I122" s="277">
        <v>37.9</v>
      </c>
      <c r="J122" s="71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</row>
    <row r="123" spans="1:30" s="66" customFormat="1" ht="15" customHeight="1">
      <c r="A123" s="273"/>
      <c r="B123" s="68"/>
      <c r="C123" s="68"/>
      <c r="D123" s="68">
        <v>3213</v>
      </c>
      <c r="E123" s="12" t="s">
        <v>79</v>
      </c>
      <c r="F123" s="27"/>
      <c r="G123" s="27"/>
      <c r="H123" s="27">
        <v>4200</v>
      </c>
      <c r="I123" s="196"/>
      <c r="J123" s="71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</row>
    <row r="124" spans="1:30" s="66" customFormat="1" ht="26.4">
      <c r="A124" s="273"/>
      <c r="B124" s="68"/>
      <c r="C124" s="68"/>
      <c r="D124" s="68">
        <v>3251</v>
      </c>
      <c r="E124" s="12" t="s">
        <v>99</v>
      </c>
      <c r="F124" s="27"/>
      <c r="G124" s="27"/>
      <c r="H124" s="27">
        <v>7170.09</v>
      </c>
      <c r="I124" s="196"/>
      <c r="J124" s="71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</row>
    <row r="125" spans="1:30" s="66" customFormat="1" ht="26.4">
      <c r="A125" s="275" t="s">
        <v>222</v>
      </c>
      <c r="B125" s="117"/>
      <c r="C125" s="117"/>
      <c r="D125" s="118"/>
      <c r="E125" s="79" t="s">
        <v>233</v>
      </c>
      <c r="F125" s="80">
        <v>2468400</v>
      </c>
      <c r="G125" s="80">
        <v>2468400</v>
      </c>
      <c r="H125" s="80">
        <v>218445.27</v>
      </c>
      <c r="I125" s="276">
        <v>8.85</v>
      </c>
      <c r="J125" s="71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</row>
    <row r="126" spans="1:30" s="66" customFormat="1" ht="15" customHeight="1">
      <c r="A126" s="273"/>
      <c r="B126" s="114" t="s">
        <v>192</v>
      </c>
      <c r="C126" s="115"/>
      <c r="D126" s="116"/>
      <c r="E126" s="12" t="s">
        <v>202</v>
      </c>
      <c r="F126" s="27">
        <v>2285677</v>
      </c>
      <c r="G126" s="27">
        <v>2285677</v>
      </c>
      <c r="H126" s="27">
        <v>95532.63</v>
      </c>
      <c r="I126" s="196">
        <v>4.18</v>
      </c>
      <c r="J126" s="71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</row>
    <row r="127" spans="1:30" s="66" customFormat="1" ht="26.4">
      <c r="A127" s="273"/>
      <c r="B127" s="68"/>
      <c r="C127" s="112">
        <v>42</v>
      </c>
      <c r="D127" s="113"/>
      <c r="E127" s="30" t="s">
        <v>123</v>
      </c>
      <c r="F127" s="31">
        <v>849227</v>
      </c>
      <c r="G127" s="31">
        <v>849227</v>
      </c>
      <c r="H127" s="31">
        <v>60532.63</v>
      </c>
      <c r="I127" s="277">
        <v>7.13</v>
      </c>
      <c r="J127" s="71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</row>
    <row r="128" spans="1:30" s="66" customFormat="1" ht="15" customHeight="1">
      <c r="A128" s="273"/>
      <c r="B128" s="68"/>
      <c r="C128" s="68"/>
      <c r="D128" s="68">
        <v>4221</v>
      </c>
      <c r="E128" s="12" t="s">
        <v>125</v>
      </c>
      <c r="F128" s="27"/>
      <c r="G128" s="27"/>
      <c r="H128" s="27">
        <v>8034.18</v>
      </c>
      <c r="I128" s="196"/>
      <c r="J128" s="71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</row>
    <row r="129" spans="1:30" s="66" customFormat="1" ht="15" customHeight="1">
      <c r="A129" s="273"/>
      <c r="B129" s="68"/>
      <c r="C129" s="68"/>
      <c r="D129" s="68">
        <v>4223</v>
      </c>
      <c r="E129" s="12" t="s">
        <v>127</v>
      </c>
      <c r="F129" s="27"/>
      <c r="G129" s="27"/>
      <c r="H129" s="27">
        <v>1295.73</v>
      </c>
      <c r="I129" s="196"/>
      <c r="J129" s="71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</row>
    <row r="130" spans="1:30" s="66" customFormat="1" ht="15" customHeight="1">
      <c r="A130" s="273"/>
      <c r="B130" s="68"/>
      <c r="C130" s="68"/>
      <c r="D130" s="68">
        <v>4224</v>
      </c>
      <c r="E130" s="12" t="s">
        <v>128</v>
      </c>
      <c r="F130" s="27"/>
      <c r="G130" s="27"/>
      <c r="H130" s="27">
        <v>49887.4</v>
      </c>
      <c r="I130" s="196"/>
      <c r="J130" s="71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</row>
    <row r="131" spans="1:30" s="66" customFormat="1" ht="26.4">
      <c r="A131" s="273"/>
      <c r="B131" s="68"/>
      <c r="C131" s="68"/>
      <c r="D131" s="68">
        <v>4227</v>
      </c>
      <c r="E131" s="12" t="s">
        <v>129</v>
      </c>
      <c r="F131" s="27"/>
      <c r="G131" s="27"/>
      <c r="H131" s="27">
        <v>1315.32</v>
      </c>
      <c r="I131" s="196"/>
      <c r="J131" s="71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</row>
    <row r="132" spans="1:30" s="66" customFormat="1" ht="26.4">
      <c r="A132" s="273"/>
      <c r="B132" s="68"/>
      <c r="C132" s="112">
        <v>45</v>
      </c>
      <c r="D132" s="113"/>
      <c r="E132" s="30" t="s">
        <v>134</v>
      </c>
      <c r="F132" s="31">
        <v>1436450</v>
      </c>
      <c r="G132" s="31">
        <v>1436450</v>
      </c>
      <c r="H132" s="31">
        <v>35000</v>
      </c>
      <c r="I132" s="277">
        <v>2.44</v>
      </c>
      <c r="J132" s="71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</row>
    <row r="133" spans="1:30" s="66" customFormat="1" ht="26.4">
      <c r="A133" s="273"/>
      <c r="B133" s="68"/>
      <c r="C133" s="68"/>
      <c r="D133" s="68">
        <v>4511</v>
      </c>
      <c r="E133" s="12" t="s">
        <v>135</v>
      </c>
      <c r="F133" s="27"/>
      <c r="G133" s="27"/>
      <c r="H133" s="27">
        <v>35000</v>
      </c>
      <c r="I133" s="196"/>
      <c r="J133" s="71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</row>
    <row r="134" spans="1:30" s="66" customFormat="1" ht="15" customHeight="1">
      <c r="A134" s="273"/>
      <c r="B134" s="114" t="s">
        <v>194</v>
      </c>
      <c r="C134" s="115"/>
      <c r="D134" s="116"/>
      <c r="E134" s="12" t="s">
        <v>204</v>
      </c>
      <c r="F134" s="27">
        <v>132723</v>
      </c>
      <c r="G134" s="27">
        <v>132723</v>
      </c>
      <c r="H134" s="27">
        <v>120640</v>
      </c>
      <c r="I134" s="196">
        <v>90.9</v>
      </c>
      <c r="J134" s="71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</row>
    <row r="135" spans="1:30" s="66" customFormat="1" ht="26.4">
      <c r="A135" s="273"/>
      <c r="B135" s="68"/>
      <c r="C135" s="112">
        <v>42</v>
      </c>
      <c r="D135" s="113"/>
      <c r="E135" s="30" t="s">
        <v>123</v>
      </c>
      <c r="F135" s="31">
        <v>132723</v>
      </c>
      <c r="G135" s="31">
        <v>132723</v>
      </c>
      <c r="H135" s="31">
        <v>120640</v>
      </c>
      <c r="I135" s="277">
        <v>90.9</v>
      </c>
      <c r="J135" s="71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</row>
    <row r="136" spans="1:30" s="66" customFormat="1" ht="15" customHeight="1">
      <c r="A136" s="273"/>
      <c r="B136" s="68"/>
      <c r="C136" s="68"/>
      <c r="D136" s="68">
        <v>4224</v>
      </c>
      <c r="E136" s="12" t="s">
        <v>128</v>
      </c>
      <c r="F136" s="27"/>
      <c r="G136" s="27"/>
      <c r="H136" s="27">
        <v>120640</v>
      </c>
      <c r="I136" s="196"/>
      <c r="J136" s="71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</row>
    <row r="137" spans="1:30" s="66" customFormat="1" ht="15" customHeight="1">
      <c r="A137" s="273"/>
      <c r="B137" s="114" t="s">
        <v>197</v>
      </c>
      <c r="C137" s="115"/>
      <c r="D137" s="116"/>
      <c r="E137" s="12" t="s">
        <v>207</v>
      </c>
      <c r="F137" s="27">
        <v>30000</v>
      </c>
      <c r="G137" s="27">
        <v>30000</v>
      </c>
      <c r="H137" s="27">
        <v>0</v>
      </c>
      <c r="I137" s="196">
        <v>0</v>
      </c>
      <c r="J137" s="71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</row>
    <row r="138" spans="1:30" s="66" customFormat="1" ht="26.4">
      <c r="A138" s="273"/>
      <c r="B138" s="68"/>
      <c r="C138" s="112">
        <v>42</v>
      </c>
      <c r="D138" s="113"/>
      <c r="E138" s="30" t="s">
        <v>123</v>
      </c>
      <c r="F138" s="31">
        <v>30000</v>
      </c>
      <c r="G138" s="31">
        <v>30000</v>
      </c>
      <c r="H138" s="31">
        <v>0</v>
      </c>
      <c r="I138" s="277">
        <v>0</v>
      </c>
      <c r="J138" s="71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</row>
    <row r="139" spans="1:30" s="66" customFormat="1" ht="15" customHeight="1">
      <c r="A139" s="273"/>
      <c r="B139" s="114" t="s">
        <v>198</v>
      </c>
      <c r="C139" s="115"/>
      <c r="D139" s="116"/>
      <c r="E139" s="12" t="s">
        <v>208</v>
      </c>
      <c r="F139" s="27">
        <v>20000</v>
      </c>
      <c r="G139" s="27">
        <v>20000</v>
      </c>
      <c r="H139" s="27">
        <v>2272.64</v>
      </c>
      <c r="I139" s="196">
        <v>11.36</v>
      </c>
      <c r="J139" s="71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</row>
    <row r="140" spans="1:30" s="66" customFormat="1" ht="26.4">
      <c r="A140" s="273"/>
      <c r="B140" s="68"/>
      <c r="C140" s="112">
        <v>42</v>
      </c>
      <c r="D140" s="113"/>
      <c r="E140" s="30" t="s">
        <v>123</v>
      </c>
      <c r="F140" s="31">
        <v>20000</v>
      </c>
      <c r="G140" s="31">
        <v>20000</v>
      </c>
      <c r="H140" s="31">
        <v>2272.64</v>
      </c>
      <c r="I140" s="277">
        <v>11.36</v>
      </c>
      <c r="J140" s="71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</row>
    <row r="141" spans="1:30" s="66" customFormat="1" ht="15" customHeight="1">
      <c r="A141" s="273"/>
      <c r="B141" s="68"/>
      <c r="C141" s="68"/>
      <c r="D141" s="68">
        <v>4221</v>
      </c>
      <c r="E141" s="12" t="s">
        <v>125</v>
      </c>
      <c r="F141" s="27"/>
      <c r="G141" s="27"/>
      <c r="H141" s="27">
        <v>790</v>
      </c>
      <c r="I141" s="196"/>
      <c r="J141" s="71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</row>
    <row r="142" spans="1:30" s="66" customFormat="1" ht="15" customHeight="1">
      <c r="A142" s="273"/>
      <c r="B142" s="68"/>
      <c r="C142" s="68"/>
      <c r="D142" s="68">
        <v>4223</v>
      </c>
      <c r="E142" s="12" t="s">
        <v>127</v>
      </c>
      <c r="F142" s="27"/>
      <c r="G142" s="27"/>
      <c r="H142" s="27">
        <v>1482.64</v>
      </c>
      <c r="I142" s="196"/>
      <c r="J142" s="71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</row>
    <row r="143" spans="1:30" s="66" customFormat="1" ht="15" customHeight="1">
      <c r="A143" s="275" t="s">
        <v>224</v>
      </c>
      <c r="B143" s="117"/>
      <c r="C143" s="117"/>
      <c r="D143" s="118"/>
      <c r="E143" s="79" t="s">
        <v>234</v>
      </c>
      <c r="F143" s="80">
        <v>50500</v>
      </c>
      <c r="G143" s="80">
        <v>50500</v>
      </c>
      <c r="H143" s="80">
        <v>8307.5</v>
      </c>
      <c r="I143" s="276">
        <v>16.45</v>
      </c>
      <c r="J143" s="71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</row>
    <row r="144" spans="1:30" s="66" customFormat="1" ht="15" customHeight="1">
      <c r="A144" s="273"/>
      <c r="B144" s="114" t="s">
        <v>192</v>
      </c>
      <c r="C144" s="115"/>
      <c r="D144" s="116"/>
      <c r="E144" s="12" t="s">
        <v>202</v>
      </c>
      <c r="F144" s="27">
        <v>14635</v>
      </c>
      <c r="G144" s="27">
        <v>14635</v>
      </c>
      <c r="H144" s="27">
        <v>8307.5</v>
      </c>
      <c r="I144" s="196">
        <v>56.76</v>
      </c>
      <c r="J144" s="71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</row>
    <row r="145" spans="1:30" s="66" customFormat="1" ht="26.4">
      <c r="A145" s="273"/>
      <c r="B145" s="68"/>
      <c r="C145" s="112">
        <v>41</v>
      </c>
      <c r="D145" s="113"/>
      <c r="E145" s="30" t="s">
        <v>120</v>
      </c>
      <c r="F145" s="31">
        <v>5582</v>
      </c>
      <c r="G145" s="31">
        <v>5582</v>
      </c>
      <c r="H145" s="31">
        <v>8307.5</v>
      </c>
      <c r="I145" s="277">
        <v>148.83000000000001</v>
      </c>
      <c r="J145" s="71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</row>
    <row r="146" spans="1:30" s="66" customFormat="1" ht="15" customHeight="1">
      <c r="A146" s="273"/>
      <c r="B146" s="68"/>
      <c r="C146" s="68"/>
      <c r="D146" s="68">
        <v>4123</v>
      </c>
      <c r="E146" s="12" t="s">
        <v>122</v>
      </c>
      <c r="F146" s="27"/>
      <c r="G146" s="27"/>
      <c r="H146" s="27">
        <v>8307.5</v>
      </c>
      <c r="I146" s="196"/>
      <c r="J146" s="71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</row>
    <row r="147" spans="1:30" s="66" customFormat="1" ht="26.4">
      <c r="A147" s="273"/>
      <c r="B147" s="68"/>
      <c r="C147" s="112">
        <v>42</v>
      </c>
      <c r="D147" s="113"/>
      <c r="E147" s="30" t="s">
        <v>123</v>
      </c>
      <c r="F147" s="31">
        <v>9053</v>
      </c>
      <c r="G147" s="31">
        <v>9053</v>
      </c>
      <c r="H147" s="31">
        <v>0</v>
      </c>
      <c r="I147" s="277">
        <v>0</v>
      </c>
      <c r="J147" s="71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</row>
    <row r="148" spans="1:30" s="66" customFormat="1" ht="15" customHeight="1">
      <c r="A148" s="273"/>
      <c r="B148" s="68"/>
      <c r="C148" s="68"/>
      <c r="D148" s="68">
        <v>4262</v>
      </c>
      <c r="E148" s="12" t="s">
        <v>133</v>
      </c>
      <c r="F148" s="27"/>
      <c r="G148" s="27"/>
      <c r="H148" s="27"/>
      <c r="I148" s="196"/>
      <c r="J148" s="71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</row>
    <row r="149" spans="1:30" s="66" customFormat="1" ht="15" customHeight="1">
      <c r="A149" s="273"/>
      <c r="B149" s="114" t="s">
        <v>193</v>
      </c>
      <c r="C149" s="115"/>
      <c r="D149" s="116"/>
      <c r="E149" s="12" t="s">
        <v>203</v>
      </c>
      <c r="F149" s="27">
        <v>35865</v>
      </c>
      <c r="G149" s="27">
        <v>35865</v>
      </c>
      <c r="H149" s="27">
        <v>0</v>
      </c>
      <c r="I149" s="196">
        <v>0</v>
      </c>
      <c r="J149" s="71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</row>
    <row r="150" spans="1:30" s="66" customFormat="1" ht="26.4">
      <c r="A150" s="273"/>
      <c r="B150" s="68"/>
      <c r="C150" s="112">
        <v>41</v>
      </c>
      <c r="D150" s="113"/>
      <c r="E150" s="30" t="s">
        <v>120</v>
      </c>
      <c r="F150" s="31">
        <v>13668</v>
      </c>
      <c r="G150" s="31">
        <v>13668</v>
      </c>
      <c r="H150" s="31">
        <v>0</v>
      </c>
      <c r="I150" s="277">
        <v>0</v>
      </c>
      <c r="J150" s="71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</row>
    <row r="151" spans="1:30" s="66" customFormat="1" ht="26.4">
      <c r="A151" s="273"/>
      <c r="B151" s="68"/>
      <c r="C151" s="112">
        <v>42</v>
      </c>
      <c r="D151" s="113"/>
      <c r="E151" s="30" t="s">
        <v>123</v>
      </c>
      <c r="F151" s="31">
        <v>22197</v>
      </c>
      <c r="G151" s="31">
        <v>22197</v>
      </c>
      <c r="H151" s="31">
        <v>0</v>
      </c>
      <c r="I151" s="277">
        <v>0</v>
      </c>
      <c r="J151" s="71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</row>
    <row r="152" spans="1:30" s="66" customFormat="1" ht="26.4">
      <c r="A152" s="275" t="s">
        <v>225</v>
      </c>
      <c r="B152" s="117"/>
      <c r="C152" s="117"/>
      <c r="D152" s="118"/>
      <c r="E152" s="79" t="s">
        <v>235</v>
      </c>
      <c r="F152" s="80">
        <v>1420000</v>
      </c>
      <c r="G152" s="80">
        <v>1420000</v>
      </c>
      <c r="H152" s="80">
        <v>285256.17</v>
      </c>
      <c r="I152" s="276">
        <v>20.09</v>
      </c>
      <c r="J152" s="71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</row>
    <row r="153" spans="1:30" s="66" customFormat="1" ht="15" customHeight="1">
      <c r="A153" s="273"/>
      <c r="B153" s="114" t="s">
        <v>220</v>
      </c>
      <c r="C153" s="115"/>
      <c r="D153" s="116"/>
      <c r="E153" s="12" t="s">
        <v>202</v>
      </c>
      <c r="F153" s="27">
        <v>523675</v>
      </c>
      <c r="G153" s="27">
        <v>523675</v>
      </c>
      <c r="H153" s="27">
        <v>64559.98</v>
      </c>
      <c r="I153" s="196">
        <v>12.33</v>
      </c>
      <c r="J153" s="71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</row>
    <row r="154" spans="1:30" s="66" customFormat="1" ht="15" customHeight="1">
      <c r="A154" s="273"/>
      <c r="B154" s="68"/>
      <c r="C154" s="112">
        <v>32</v>
      </c>
      <c r="D154" s="113"/>
      <c r="E154" s="30" t="s">
        <v>75</v>
      </c>
      <c r="F154" s="31">
        <v>523675</v>
      </c>
      <c r="G154" s="31">
        <v>523675</v>
      </c>
      <c r="H154" s="31">
        <v>64559.98</v>
      </c>
      <c r="I154" s="277">
        <v>12.33</v>
      </c>
      <c r="J154" s="71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</row>
    <row r="155" spans="1:30" s="66" customFormat="1" ht="26.4">
      <c r="A155" s="273"/>
      <c r="B155" s="68"/>
      <c r="C155" s="68"/>
      <c r="D155" s="68">
        <v>3224</v>
      </c>
      <c r="E155" s="12" t="s">
        <v>85</v>
      </c>
      <c r="F155" s="27"/>
      <c r="G155" s="27"/>
      <c r="H155" s="27">
        <v>4533.6499999999996</v>
      </c>
      <c r="I155" s="196"/>
      <c r="J155" s="71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</row>
    <row r="156" spans="1:30" s="66" customFormat="1" ht="26.4">
      <c r="A156" s="273"/>
      <c r="B156" s="68"/>
      <c r="C156" s="68"/>
      <c r="D156" s="68">
        <v>3232</v>
      </c>
      <c r="E156" s="12" t="s">
        <v>90</v>
      </c>
      <c r="F156" s="27"/>
      <c r="G156" s="27"/>
      <c r="H156" s="27">
        <v>60026.33</v>
      </c>
      <c r="I156" s="196"/>
      <c r="J156" s="71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</row>
    <row r="157" spans="1:30" s="66" customFormat="1" ht="15" customHeight="1">
      <c r="A157" s="273"/>
      <c r="B157" s="114" t="s">
        <v>193</v>
      </c>
      <c r="C157" s="115"/>
      <c r="D157" s="116"/>
      <c r="E157" s="12" t="s">
        <v>203</v>
      </c>
      <c r="F157" s="27">
        <v>896325</v>
      </c>
      <c r="G157" s="27">
        <v>896325</v>
      </c>
      <c r="H157" s="27">
        <v>208255.19</v>
      </c>
      <c r="I157" s="196">
        <v>23.23</v>
      </c>
      <c r="J157" s="71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</row>
    <row r="158" spans="1:30" s="66" customFormat="1" ht="15" customHeight="1">
      <c r="A158" s="273"/>
      <c r="B158" s="68"/>
      <c r="C158" s="112">
        <v>32</v>
      </c>
      <c r="D158" s="113"/>
      <c r="E158" s="30" t="s">
        <v>75</v>
      </c>
      <c r="F158" s="31">
        <v>896325</v>
      </c>
      <c r="G158" s="31">
        <v>896325</v>
      </c>
      <c r="H158" s="31">
        <v>208255.19</v>
      </c>
      <c r="I158" s="277">
        <v>23.23</v>
      </c>
      <c r="J158" s="71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</row>
    <row r="159" spans="1:30" s="66" customFormat="1" ht="26.4">
      <c r="A159" s="273"/>
      <c r="B159" s="68"/>
      <c r="C159" s="68"/>
      <c r="D159" s="68">
        <v>3224</v>
      </c>
      <c r="E159" s="12" t="s">
        <v>85</v>
      </c>
      <c r="F159" s="27"/>
      <c r="G159" s="27"/>
      <c r="H159" s="27">
        <v>46983.12</v>
      </c>
      <c r="I159" s="196"/>
      <c r="J159" s="71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</row>
    <row r="160" spans="1:30" s="66" customFormat="1" ht="26.4">
      <c r="A160" s="273"/>
      <c r="B160" s="68"/>
      <c r="C160" s="68"/>
      <c r="D160" s="68">
        <v>3232</v>
      </c>
      <c r="E160" s="12" t="s">
        <v>90</v>
      </c>
      <c r="F160" s="27"/>
      <c r="G160" s="27"/>
      <c r="H160" s="27">
        <v>161272.07</v>
      </c>
      <c r="I160" s="196"/>
      <c r="J160" s="71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</row>
    <row r="161" spans="1:30" s="66" customFormat="1" ht="15" customHeight="1">
      <c r="A161" s="273"/>
      <c r="B161" s="114" t="s">
        <v>194</v>
      </c>
      <c r="C161" s="115"/>
      <c r="D161" s="116"/>
      <c r="E161" s="12" t="s">
        <v>204</v>
      </c>
      <c r="F161" s="27">
        <v>0</v>
      </c>
      <c r="G161" s="27">
        <v>0</v>
      </c>
      <c r="H161" s="27">
        <v>12441</v>
      </c>
      <c r="I161" s="196">
        <v>0</v>
      </c>
      <c r="J161" s="71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</row>
    <row r="162" spans="1:30" s="66" customFormat="1" ht="15" customHeight="1">
      <c r="A162" s="273"/>
      <c r="B162" s="68"/>
      <c r="C162" s="112">
        <v>32</v>
      </c>
      <c r="D162" s="113"/>
      <c r="E162" s="30" t="s">
        <v>75</v>
      </c>
      <c r="F162" s="31">
        <v>0</v>
      </c>
      <c r="G162" s="31">
        <v>0</v>
      </c>
      <c r="H162" s="31">
        <v>12441</v>
      </c>
      <c r="I162" s="277">
        <v>0</v>
      </c>
      <c r="J162" s="71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</row>
    <row r="163" spans="1:30" s="66" customFormat="1" ht="26.4">
      <c r="A163" s="273"/>
      <c r="B163" s="68"/>
      <c r="C163" s="68"/>
      <c r="D163" s="68">
        <v>3232</v>
      </c>
      <c r="E163" s="12" t="s">
        <v>90</v>
      </c>
      <c r="F163" s="27"/>
      <c r="G163" s="27"/>
      <c r="H163" s="27">
        <v>12441</v>
      </c>
      <c r="I163" s="196"/>
      <c r="J163" s="71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</row>
    <row r="164" spans="1:30" s="66" customFormat="1" ht="15" customHeight="1">
      <c r="A164" s="275" t="s">
        <v>226</v>
      </c>
      <c r="B164" s="117"/>
      <c r="C164" s="117"/>
      <c r="D164" s="118"/>
      <c r="E164" s="79" t="s">
        <v>236</v>
      </c>
      <c r="F164" s="80">
        <v>1500999</v>
      </c>
      <c r="G164" s="80">
        <v>1500999</v>
      </c>
      <c r="H164" s="80">
        <v>656257.79</v>
      </c>
      <c r="I164" s="276">
        <v>43.72</v>
      </c>
      <c r="J164" s="71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</row>
    <row r="165" spans="1:30" s="66" customFormat="1" ht="15" customHeight="1">
      <c r="A165" s="273"/>
      <c r="B165" s="114" t="s">
        <v>191</v>
      </c>
      <c r="C165" s="115"/>
      <c r="D165" s="116"/>
      <c r="E165" s="12" t="s">
        <v>201</v>
      </c>
      <c r="F165" s="27">
        <v>120000</v>
      </c>
      <c r="G165" s="27">
        <v>120000</v>
      </c>
      <c r="H165" s="27">
        <v>0</v>
      </c>
      <c r="I165" s="196">
        <v>0</v>
      </c>
      <c r="J165" s="71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</row>
    <row r="166" spans="1:30" s="66" customFormat="1" ht="15" customHeight="1">
      <c r="A166" s="273"/>
      <c r="B166" s="68"/>
      <c r="C166" s="112">
        <v>34</v>
      </c>
      <c r="D166" s="113"/>
      <c r="E166" s="30" t="s">
        <v>107</v>
      </c>
      <c r="F166" s="31">
        <v>120000</v>
      </c>
      <c r="G166" s="31">
        <v>120000</v>
      </c>
      <c r="H166" s="31">
        <v>0</v>
      </c>
      <c r="I166" s="277">
        <v>0</v>
      </c>
      <c r="J166" s="71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</row>
    <row r="167" spans="1:30" s="66" customFormat="1" ht="15" customHeight="1">
      <c r="A167" s="273"/>
      <c r="B167" s="114" t="s">
        <v>192</v>
      </c>
      <c r="C167" s="115"/>
      <c r="D167" s="116"/>
      <c r="E167" s="12" t="s">
        <v>202</v>
      </c>
      <c r="F167" s="27">
        <v>193666</v>
      </c>
      <c r="G167" s="27">
        <v>193666</v>
      </c>
      <c r="H167" s="27">
        <v>0</v>
      </c>
      <c r="I167" s="196">
        <v>0</v>
      </c>
      <c r="J167" s="71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</row>
    <row r="168" spans="1:30" s="66" customFormat="1" ht="15" customHeight="1">
      <c r="A168" s="273"/>
      <c r="B168" s="68"/>
      <c r="C168" s="68">
        <v>34</v>
      </c>
      <c r="D168" s="68"/>
      <c r="E168" s="30" t="s">
        <v>107</v>
      </c>
      <c r="F168" s="31">
        <v>15000</v>
      </c>
      <c r="G168" s="31">
        <v>15000</v>
      </c>
      <c r="H168" s="31">
        <v>0</v>
      </c>
      <c r="I168" s="277">
        <v>0</v>
      </c>
      <c r="J168" s="71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</row>
    <row r="169" spans="1:30" s="66" customFormat="1" ht="39.6">
      <c r="A169" s="273"/>
      <c r="B169" s="68"/>
      <c r="C169" s="68"/>
      <c r="D169" s="68">
        <v>3422</v>
      </c>
      <c r="E169" s="12" t="s">
        <v>109</v>
      </c>
      <c r="F169" s="27"/>
      <c r="G169" s="27"/>
      <c r="H169" s="27"/>
      <c r="I169" s="196"/>
      <c r="J169" s="71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</row>
    <row r="170" spans="1:30" s="66" customFormat="1" ht="39.6">
      <c r="A170" s="273"/>
      <c r="B170" s="68"/>
      <c r="C170" s="68"/>
      <c r="D170" s="68">
        <v>3423</v>
      </c>
      <c r="E170" s="12" t="s">
        <v>110</v>
      </c>
      <c r="F170" s="27"/>
      <c r="G170" s="27"/>
      <c r="H170" s="27"/>
      <c r="I170" s="196"/>
      <c r="J170" s="71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</row>
    <row r="171" spans="1:30" s="66" customFormat="1" ht="26.4">
      <c r="A171" s="273"/>
      <c r="B171" s="68"/>
      <c r="C171" s="112">
        <v>54</v>
      </c>
      <c r="D171" s="113"/>
      <c r="E171" s="30" t="s">
        <v>237</v>
      </c>
      <c r="F171" s="31">
        <v>178666</v>
      </c>
      <c r="G171" s="31">
        <v>178666</v>
      </c>
      <c r="H171" s="31">
        <v>0</v>
      </c>
      <c r="I171" s="277">
        <v>0</v>
      </c>
      <c r="J171" s="71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</row>
    <row r="172" spans="1:30" s="66" customFormat="1" ht="39.6">
      <c r="A172" s="273"/>
      <c r="B172" s="68"/>
      <c r="C172" s="68"/>
      <c r="D172" s="68">
        <v>5443</v>
      </c>
      <c r="E172" s="12" t="s">
        <v>238</v>
      </c>
      <c r="F172" s="27"/>
      <c r="G172" s="27"/>
      <c r="H172" s="27"/>
      <c r="I172" s="196"/>
      <c r="J172" s="71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</row>
    <row r="173" spans="1:30" s="66" customFormat="1" ht="15" customHeight="1">
      <c r="A173" s="273"/>
      <c r="B173" s="114" t="s">
        <v>193</v>
      </c>
      <c r="C173" s="115"/>
      <c r="D173" s="116"/>
      <c r="E173" s="12" t="s">
        <v>203</v>
      </c>
      <c r="F173" s="27">
        <v>656442</v>
      </c>
      <c r="G173" s="27">
        <v>656442</v>
      </c>
      <c r="H173" s="27">
        <v>247978.47</v>
      </c>
      <c r="I173" s="196">
        <v>37.78</v>
      </c>
      <c r="J173" s="71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</row>
    <row r="174" spans="1:30" s="66" customFormat="1" ht="15" customHeight="1">
      <c r="A174" s="273"/>
      <c r="B174" s="68"/>
      <c r="C174" s="112">
        <v>34</v>
      </c>
      <c r="D174" s="113"/>
      <c r="E174" s="30" t="s">
        <v>107</v>
      </c>
      <c r="F174" s="31">
        <v>37550</v>
      </c>
      <c r="G174" s="31">
        <v>37550</v>
      </c>
      <c r="H174" s="31">
        <v>4263.6499999999996</v>
      </c>
      <c r="I174" s="277">
        <v>11.35</v>
      </c>
      <c r="J174" s="71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</row>
    <row r="175" spans="1:30" s="66" customFormat="1" ht="39.6">
      <c r="A175" s="273"/>
      <c r="B175" s="68"/>
      <c r="C175" s="68"/>
      <c r="D175" s="68">
        <v>3423</v>
      </c>
      <c r="E175" s="12" t="s">
        <v>110</v>
      </c>
      <c r="F175" s="27"/>
      <c r="G175" s="27"/>
      <c r="H175" s="27">
        <v>4263.6499999999996</v>
      </c>
      <c r="I175" s="196"/>
      <c r="J175" s="71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</row>
    <row r="176" spans="1:30" s="66" customFormat="1" ht="26.4">
      <c r="A176" s="273"/>
      <c r="B176" s="68"/>
      <c r="C176" s="112">
        <v>54</v>
      </c>
      <c r="D176" s="113"/>
      <c r="E176" s="30" t="s">
        <v>237</v>
      </c>
      <c r="F176" s="31">
        <v>618892</v>
      </c>
      <c r="G176" s="31">
        <v>618892</v>
      </c>
      <c r="H176" s="31">
        <v>243714.82</v>
      </c>
      <c r="I176" s="277">
        <v>39.380000000000003</v>
      </c>
      <c r="J176" s="71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</row>
    <row r="177" spans="1:30" s="66" customFormat="1" ht="26.4">
      <c r="A177" s="273"/>
      <c r="B177" s="68"/>
      <c r="C177" s="68"/>
      <c r="D177" s="68">
        <v>5422</v>
      </c>
      <c r="E177" s="12" t="s">
        <v>239</v>
      </c>
      <c r="F177" s="27"/>
      <c r="G177" s="27"/>
      <c r="H177" s="27"/>
      <c r="I177" s="196"/>
      <c r="J177" s="71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</row>
    <row r="178" spans="1:30" s="66" customFormat="1" ht="39.6">
      <c r="A178" s="273"/>
      <c r="B178" s="68"/>
      <c r="C178" s="68"/>
      <c r="D178" s="68">
        <v>5443</v>
      </c>
      <c r="E178" s="12" t="s">
        <v>238</v>
      </c>
      <c r="F178" s="27"/>
      <c r="G178" s="27"/>
      <c r="H178" s="27">
        <v>243714.82</v>
      </c>
      <c r="I178" s="196"/>
      <c r="J178" s="71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</row>
    <row r="179" spans="1:30" s="66" customFormat="1" ht="15" customHeight="1">
      <c r="A179" s="273"/>
      <c r="B179" s="114" t="s">
        <v>194</v>
      </c>
      <c r="C179" s="115"/>
      <c r="D179" s="116"/>
      <c r="E179" s="12" t="s">
        <v>204</v>
      </c>
      <c r="F179" s="27">
        <v>530891</v>
      </c>
      <c r="G179" s="27">
        <v>530891</v>
      </c>
      <c r="H179" s="27">
        <v>408279.32</v>
      </c>
      <c r="I179" s="196">
        <v>76.900000000000006</v>
      </c>
      <c r="J179" s="71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</row>
    <row r="180" spans="1:30" s="66" customFormat="1" ht="15" customHeight="1">
      <c r="A180" s="273"/>
      <c r="B180" s="68"/>
      <c r="C180" s="112">
        <v>34</v>
      </c>
      <c r="D180" s="113"/>
      <c r="E180" s="30" t="s">
        <v>107</v>
      </c>
      <c r="F180" s="31">
        <v>46600</v>
      </c>
      <c r="G180" s="31">
        <v>46600</v>
      </c>
      <c r="H180" s="31">
        <v>42879.08</v>
      </c>
      <c r="I180" s="277">
        <v>92.02</v>
      </c>
      <c r="J180" s="71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</row>
    <row r="181" spans="1:30" s="66" customFormat="1" ht="39.6">
      <c r="A181" s="273"/>
      <c r="B181" s="68"/>
      <c r="C181" s="68"/>
      <c r="D181" s="68">
        <v>3422</v>
      </c>
      <c r="E181" s="12" t="s">
        <v>109</v>
      </c>
      <c r="F181" s="27"/>
      <c r="G181" s="27"/>
      <c r="H181" s="27">
        <v>6033.32</v>
      </c>
      <c r="I181" s="196"/>
      <c r="J181" s="71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</row>
    <row r="182" spans="1:30" s="66" customFormat="1" ht="39.6">
      <c r="A182" s="273"/>
      <c r="B182" s="68"/>
      <c r="C182" s="68"/>
      <c r="D182" s="68">
        <v>3423</v>
      </c>
      <c r="E182" s="12" t="s">
        <v>110</v>
      </c>
      <c r="F182" s="27"/>
      <c r="G182" s="27"/>
      <c r="H182" s="27">
        <v>36845.760000000002</v>
      </c>
      <c r="I182" s="196"/>
      <c r="J182" s="71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</row>
    <row r="183" spans="1:30" s="66" customFormat="1" ht="26.4">
      <c r="A183" s="273"/>
      <c r="B183" s="68"/>
      <c r="C183" s="112">
        <v>54</v>
      </c>
      <c r="D183" s="113"/>
      <c r="E183" s="30" t="s">
        <v>237</v>
      </c>
      <c r="F183" s="31">
        <v>484291</v>
      </c>
      <c r="G183" s="31">
        <v>484291</v>
      </c>
      <c r="H183" s="31">
        <v>365400.24</v>
      </c>
      <c r="I183" s="277">
        <v>75.45</v>
      </c>
      <c r="J183" s="71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</row>
    <row r="184" spans="1:30" s="66" customFormat="1" ht="26.4">
      <c r="A184" s="273"/>
      <c r="B184" s="68"/>
      <c r="C184" s="68"/>
      <c r="D184" s="68">
        <v>5422</v>
      </c>
      <c r="E184" s="12" t="s">
        <v>239</v>
      </c>
      <c r="F184" s="27"/>
      <c r="G184" s="27"/>
      <c r="H184" s="27">
        <v>237782.24</v>
      </c>
      <c r="I184" s="196"/>
      <c r="J184" s="71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</row>
    <row r="185" spans="1:30" s="66" customFormat="1" ht="40.200000000000003" thickBot="1">
      <c r="A185" s="279"/>
      <c r="B185" s="280"/>
      <c r="C185" s="280"/>
      <c r="D185" s="280">
        <v>5443</v>
      </c>
      <c r="E185" s="281" t="s">
        <v>238</v>
      </c>
      <c r="F185" s="248"/>
      <c r="G185" s="248"/>
      <c r="H185" s="248">
        <v>127618</v>
      </c>
      <c r="I185" s="205"/>
      <c r="J185" s="71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</row>
  </sheetData>
  <mergeCells count="88">
    <mergeCell ref="B31:D31"/>
    <mergeCell ref="C32:D32"/>
    <mergeCell ref="A33:D33"/>
    <mergeCell ref="A34:D34"/>
    <mergeCell ref="B24:D24"/>
    <mergeCell ref="C23:D23"/>
    <mergeCell ref="C25:D25"/>
    <mergeCell ref="B27:D27"/>
    <mergeCell ref="C28:D28"/>
    <mergeCell ref="C29:D29"/>
    <mergeCell ref="B13:D13"/>
    <mergeCell ref="B12:D12"/>
    <mergeCell ref="B11:D11"/>
    <mergeCell ref="A20:D20"/>
    <mergeCell ref="A21:D21"/>
    <mergeCell ref="B15:D15"/>
    <mergeCell ref="B14:D14"/>
    <mergeCell ref="B22:D22"/>
    <mergeCell ref="B19:D19"/>
    <mergeCell ref="B18:D18"/>
    <mergeCell ref="B17:D17"/>
    <mergeCell ref="B16:D16"/>
    <mergeCell ref="D2:I2"/>
    <mergeCell ref="D4:I4"/>
    <mergeCell ref="A10:D10"/>
    <mergeCell ref="A7:E7"/>
    <mergeCell ref="A6:E6"/>
    <mergeCell ref="A8:E8"/>
    <mergeCell ref="A9:E9"/>
    <mergeCell ref="B35:D35"/>
    <mergeCell ref="C36:D36"/>
    <mergeCell ref="A37:D37"/>
    <mergeCell ref="A38:D38"/>
    <mergeCell ref="B39:D39"/>
    <mergeCell ref="C40:D40"/>
    <mergeCell ref="C45:D45"/>
    <mergeCell ref="C68:D68"/>
    <mergeCell ref="C71:D71"/>
    <mergeCell ref="C73:D73"/>
    <mergeCell ref="B74:D74"/>
    <mergeCell ref="C75:D75"/>
    <mergeCell ref="C80:D80"/>
    <mergeCell ref="C104:D104"/>
    <mergeCell ref="C107:D107"/>
    <mergeCell ref="C109:D109"/>
    <mergeCell ref="B110:D110"/>
    <mergeCell ref="C111:D111"/>
    <mergeCell ref="C113:D113"/>
    <mergeCell ref="B115:D115"/>
    <mergeCell ref="C116:D116"/>
    <mergeCell ref="C118:D118"/>
    <mergeCell ref="B121:D121"/>
    <mergeCell ref="C122:D122"/>
    <mergeCell ref="A125:D125"/>
    <mergeCell ref="B137:D137"/>
    <mergeCell ref="B139:D139"/>
    <mergeCell ref="C138:D138"/>
    <mergeCell ref="C140:D140"/>
    <mergeCell ref="B126:D126"/>
    <mergeCell ref="C127:D127"/>
    <mergeCell ref="C132:D132"/>
    <mergeCell ref="B134:D134"/>
    <mergeCell ref="C135:D135"/>
    <mergeCell ref="A143:D143"/>
    <mergeCell ref="B144:D144"/>
    <mergeCell ref="C145:D145"/>
    <mergeCell ref="C147:D147"/>
    <mergeCell ref="B149:D149"/>
    <mergeCell ref="C150:D150"/>
    <mergeCell ref="C151:D151"/>
    <mergeCell ref="A152:D152"/>
    <mergeCell ref="B153:D153"/>
    <mergeCell ref="C154:D154"/>
    <mergeCell ref="B157:D157"/>
    <mergeCell ref="C158:D158"/>
    <mergeCell ref="B161:D161"/>
    <mergeCell ref="C162:D162"/>
    <mergeCell ref="A164:D164"/>
    <mergeCell ref="B165:D165"/>
    <mergeCell ref="C166:D166"/>
    <mergeCell ref="B167:D167"/>
    <mergeCell ref="C171:D171"/>
    <mergeCell ref="B173:D173"/>
    <mergeCell ref="C174:D174"/>
    <mergeCell ref="C176:D176"/>
    <mergeCell ref="B179:D179"/>
    <mergeCell ref="C180:D180"/>
    <mergeCell ref="C183:D183"/>
  </mergeCells>
  <pageMargins left="0.74803149606299213" right="0.74803149606299213" top="0.98425196850393704" bottom="0.98425196850393704" header="0.51181102362204722" footer="0.51181102362204722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i prihodi prema izvoru</vt:lpstr>
      <vt:lpstr>Rashodi prema funkciskoj k</vt:lpstr>
      <vt:lpstr>Račun financiranja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Nenad Keleminec</dc:creator>
  <cp:lastModifiedBy>Spomenka Sakač</cp:lastModifiedBy>
  <cp:lastPrinted>2025-07-21T07:16:09Z</cp:lastPrinted>
  <dcterms:created xsi:type="dcterms:W3CDTF">2025-07-17T07:52:32Z</dcterms:created>
  <dcterms:modified xsi:type="dcterms:W3CDTF">2025-07-25T10:46:25Z</dcterms:modified>
</cp:coreProperties>
</file>