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akac\Documents\Spomenka\Financijski plan za 2025. godinu\Upravno vijeće\Skenirana dokumentacija\"/>
    </mc:Choice>
  </mc:AlternateContent>
  <bookViews>
    <workbookView xWindow="0" yWindow="0" windowWidth="28800" windowHeight="12432"/>
  </bookViews>
  <sheets>
    <sheet name="SAŽETAK" sheetId="1" r:id="rId1"/>
    <sheet name="Račun prihoda i rashoda" sheetId="2" r:id="rId2"/>
    <sheet name="Prihodi i rashodi po izvorima" sheetId="3" r:id="rId3"/>
    <sheet name="Rashodi prema funkcijskoj klas." sheetId="4" r:id="rId4"/>
    <sheet name="Račun finanicranja" sheetId="5" r:id="rId5"/>
    <sheet name="Račun financiranja po izvorima" sheetId="6" r:id="rId6"/>
    <sheet name="Posebni dio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8" l="1"/>
  <c r="D5" i="8" l="1"/>
  <c r="E5" i="8"/>
  <c r="F5" i="8"/>
  <c r="G5" i="8"/>
  <c r="C5" i="8"/>
  <c r="D6" i="8"/>
  <c r="E6" i="8"/>
  <c r="F6" i="8"/>
  <c r="G6" i="8"/>
  <c r="C6" i="8"/>
  <c r="D7" i="8"/>
  <c r="E7" i="8"/>
  <c r="F7" i="8"/>
  <c r="G7" i="8"/>
  <c r="C7" i="8"/>
  <c r="D14" i="8"/>
  <c r="E14" i="8"/>
  <c r="F14" i="8"/>
  <c r="G14" i="8"/>
  <c r="C14" i="8"/>
  <c r="D13" i="8"/>
  <c r="E13" i="8"/>
  <c r="F13" i="8"/>
  <c r="G13" i="8"/>
  <c r="C13" i="8"/>
  <c r="D12" i="8"/>
  <c r="E12" i="8"/>
  <c r="F12" i="8"/>
  <c r="G12" i="8"/>
  <c r="C12" i="8"/>
  <c r="D11" i="8"/>
  <c r="E11" i="8"/>
  <c r="F11" i="8"/>
  <c r="G11" i="8"/>
  <c r="C11" i="8"/>
  <c r="D10" i="8"/>
  <c r="E10" i="8"/>
  <c r="F10" i="8"/>
  <c r="G10" i="8"/>
  <c r="C10" i="8"/>
  <c r="D9" i="8"/>
  <c r="E9" i="8"/>
  <c r="F9" i="8"/>
  <c r="G9" i="8"/>
  <c r="C9" i="8"/>
  <c r="E8" i="8"/>
  <c r="F8" i="8"/>
  <c r="G8" i="8"/>
  <c r="C8" i="8"/>
  <c r="D53" i="8"/>
  <c r="E53" i="8"/>
  <c r="F53" i="8"/>
  <c r="G53" i="8"/>
  <c r="C53" i="8"/>
  <c r="D120" i="8"/>
  <c r="E120" i="8"/>
  <c r="F120" i="8"/>
  <c r="G120" i="8"/>
  <c r="C120" i="8"/>
  <c r="D136" i="8"/>
  <c r="E136" i="8"/>
  <c r="F136" i="8"/>
  <c r="G136" i="8"/>
  <c r="C136" i="8"/>
  <c r="D139" i="8"/>
  <c r="E139" i="8"/>
  <c r="F139" i="8"/>
  <c r="G139" i="8"/>
  <c r="C139" i="8"/>
  <c r="D137" i="8"/>
  <c r="E137" i="8"/>
  <c r="F137" i="8"/>
  <c r="G137" i="8"/>
  <c r="C137" i="8"/>
  <c r="D131" i="8"/>
  <c r="E131" i="8"/>
  <c r="F131" i="8"/>
  <c r="G131" i="8"/>
  <c r="C131" i="8"/>
  <c r="D134" i="8"/>
  <c r="E134" i="8"/>
  <c r="F134" i="8"/>
  <c r="G134" i="8"/>
  <c r="C134" i="8"/>
  <c r="D132" i="8"/>
  <c r="E132" i="8"/>
  <c r="F132" i="8"/>
  <c r="G132" i="8"/>
  <c r="C132" i="8"/>
  <c r="D126" i="8"/>
  <c r="E126" i="8"/>
  <c r="F126" i="8"/>
  <c r="G126" i="8"/>
  <c r="C126" i="8"/>
  <c r="D129" i="8"/>
  <c r="E129" i="8"/>
  <c r="F129" i="8"/>
  <c r="G129" i="8"/>
  <c r="C129" i="8"/>
  <c r="D127" i="8"/>
  <c r="E127" i="8"/>
  <c r="F127" i="8"/>
  <c r="G127" i="8"/>
  <c r="C127" i="8"/>
  <c r="D121" i="8"/>
  <c r="E121" i="8"/>
  <c r="F121" i="8"/>
  <c r="G121" i="8"/>
  <c r="C121" i="8"/>
  <c r="D124" i="8"/>
  <c r="E124" i="8"/>
  <c r="F124" i="8"/>
  <c r="G124" i="8"/>
  <c r="C124" i="8"/>
  <c r="D122" i="8"/>
  <c r="E122" i="8"/>
  <c r="F122" i="8"/>
  <c r="G122" i="8"/>
  <c r="C122" i="8"/>
  <c r="D110" i="8"/>
  <c r="E110" i="8"/>
  <c r="F110" i="8"/>
  <c r="G110" i="8"/>
  <c r="C110" i="8"/>
  <c r="D117" i="8"/>
  <c r="E117" i="8"/>
  <c r="F117" i="8"/>
  <c r="G117" i="8"/>
  <c r="C117" i="8"/>
  <c r="D118" i="8"/>
  <c r="E118" i="8"/>
  <c r="F118" i="8"/>
  <c r="G118" i="8"/>
  <c r="C118" i="8"/>
  <c r="D114" i="8"/>
  <c r="E114" i="8"/>
  <c r="F114" i="8"/>
  <c r="G114" i="8"/>
  <c r="C114" i="8"/>
  <c r="D115" i="8"/>
  <c r="E115" i="8"/>
  <c r="F115" i="8"/>
  <c r="G115" i="8"/>
  <c r="C115" i="8"/>
  <c r="D111" i="8"/>
  <c r="E111" i="8"/>
  <c r="F111" i="8"/>
  <c r="G111" i="8"/>
  <c r="C111" i="8"/>
  <c r="D112" i="8"/>
  <c r="E112" i="8"/>
  <c r="F112" i="8"/>
  <c r="G112" i="8"/>
  <c r="C112" i="8"/>
  <c r="D101" i="8"/>
  <c r="E101" i="8"/>
  <c r="F101" i="8"/>
  <c r="G101" i="8"/>
  <c r="C101" i="8"/>
  <c r="D106" i="8"/>
  <c r="E106" i="8"/>
  <c r="F106" i="8"/>
  <c r="G106" i="8"/>
  <c r="C106" i="8"/>
  <c r="D107" i="8"/>
  <c r="E107" i="8"/>
  <c r="F107" i="8"/>
  <c r="G107" i="8"/>
  <c r="C107" i="8"/>
  <c r="D102" i="8"/>
  <c r="E102" i="8"/>
  <c r="F102" i="8"/>
  <c r="G102" i="8"/>
  <c r="C102" i="8"/>
  <c r="D103" i="8"/>
  <c r="E103" i="8"/>
  <c r="F103" i="8"/>
  <c r="G103" i="8"/>
  <c r="C103" i="8"/>
  <c r="D80" i="8"/>
  <c r="E80" i="8"/>
  <c r="F80" i="8"/>
  <c r="G80" i="8"/>
  <c r="C80" i="8"/>
  <c r="D97" i="8"/>
  <c r="E97" i="8"/>
  <c r="F97" i="8"/>
  <c r="G97" i="8"/>
  <c r="C97" i="8"/>
  <c r="D98" i="8"/>
  <c r="E98" i="8"/>
  <c r="F98" i="8"/>
  <c r="G98" i="8"/>
  <c r="C98" i="8"/>
  <c r="D94" i="8"/>
  <c r="E94" i="8"/>
  <c r="F94" i="8"/>
  <c r="G94" i="8"/>
  <c r="C94" i="8"/>
  <c r="D95" i="8"/>
  <c r="E95" i="8"/>
  <c r="F95" i="8"/>
  <c r="G95" i="8"/>
  <c r="C95" i="8"/>
  <c r="D91" i="8"/>
  <c r="E91" i="8"/>
  <c r="F91" i="8"/>
  <c r="G91" i="8"/>
  <c r="C91" i="8"/>
  <c r="D92" i="8"/>
  <c r="E92" i="8"/>
  <c r="F92" i="8"/>
  <c r="G92" i="8"/>
  <c r="C92" i="8"/>
  <c r="D88" i="8"/>
  <c r="E88" i="8"/>
  <c r="F88" i="8"/>
  <c r="G88" i="8"/>
  <c r="C88" i="8"/>
  <c r="D89" i="8"/>
  <c r="E89" i="8"/>
  <c r="F89" i="8"/>
  <c r="G89" i="8"/>
  <c r="C89" i="8"/>
  <c r="D85" i="8"/>
  <c r="E85" i="8"/>
  <c r="F85" i="8"/>
  <c r="G85" i="8"/>
  <c r="C85" i="8"/>
  <c r="D86" i="8"/>
  <c r="E86" i="8"/>
  <c r="F86" i="8"/>
  <c r="G86" i="8"/>
  <c r="C86" i="8"/>
  <c r="D81" i="8"/>
  <c r="E81" i="8"/>
  <c r="F81" i="8"/>
  <c r="G81" i="8"/>
  <c r="C81" i="8"/>
  <c r="D82" i="8"/>
  <c r="E82" i="8"/>
  <c r="F82" i="8"/>
  <c r="G82" i="8"/>
  <c r="C82" i="8"/>
  <c r="D54" i="8"/>
  <c r="E54" i="8"/>
  <c r="F54" i="8"/>
  <c r="G54" i="8"/>
  <c r="C54" i="8"/>
  <c r="D77" i="8"/>
  <c r="E77" i="8"/>
  <c r="F77" i="8"/>
  <c r="G77" i="8"/>
  <c r="C77" i="8"/>
  <c r="D78" i="8"/>
  <c r="E78" i="8"/>
  <c r="F78" i="8"/>
  <c r="G78" i="8"/>
  <c r="C78" i="8"/>
  <c r="D73" i="8"/>
  <c r="E73" i="8"/>
  <c r="F73" i="8"/>
  <c r="G73" i="8"/>
  <c r="C73" i="8"/>
  <c r="D74" i="8"/>
  <c r="E74" i="8"/>
  <c r="F74" i="8"/>
  <c r="G74" i="8"/>
  <c r="C74" i="8"/>
  <c r="D69" i="8"/>
  <c r="E69" i="8"/>
  <c r="F69" i="8"/>
  <c r="G69" i="8"/>
  <c r="C69" i="8"/>
  <c r="D70" i="8"/>
  <c r="E70" i="8"/>
  <c r="F70" i="8"/>
  <c r="G70" i="8"/>
  <c r="C70" i="8"/>
  <c r="D62" i="8"/>
  <c r="E62" i="8"/>
  <c r="F62" i="8"/>
  <c r="G62" i="8"/>
  <c r="C62" i="8"/>
  <c r="D63" i="8"/>
  <c r="E63" i="8"/>
  <c r="F63" i="8"/>
  <c r="G63" i="8"/>
  <c r="C63" i="8"/>
  <c r="D55" i="8"/>
  <c r="E55" i="8"/>
  <c r="F55" i="8"/>
  <c r="G55" i="8"/>
  <c r="C55" i="8"/>
  <c r="D56" i="8"/>
  <c r="E56" i="8"/>
  <c r="F56" i="8"/>
  <c r="G56" i="8"/>
  <c r="C56" i="8"/>
  <c r="D44" i="8"/>
  <c r="E44" i="8"/>
  <c r="F44" i="8"/>
  <c r="G44" i="8"/>
  <c r="C44" i="8"/>
  <c r="D49" i="8"/>
  <c r="E49" i="8"/>
  <c r="F49" i="8"/>
  <c r="G49" i="8"/>
  <c r="C49" i="8"/>
  <c r="D50" i="8"/>
  <c r="E50" i="8"/>
  <c r="F50" i="8"/>
  <c r="G50" i="8"/>
  <c r="C50" i="8"/>
  <c r="D51" i="8"/>
  <c r="E51" i="8"/>
  <c r="F51" i="8"/>
  <c r="G51" i="8"/>
  <c r="C51" i="8"/>
  <c r="D45" i="8"/>
  <c r="E45" i="8"/>
  <c r="F45" i="8"/>
  <c r="G45" i="8"/>
  <c r="C45" i="8"/>
  <c r="D46" i="8"/>
  <c r="E46" i="8"/>
  <c r="F46" i="8"/>
  <c r="G46" i="8"/>
  <c r="C46" i="8"/>
  <c r="D47" i="8"/>
  <c r="E47" i="8"/>
  <c r="F47" i="8"/>
  <c r="G47" i="8"/>
  <c r="C47" i="8"/>
  <c r="D15" i="8"/>
  <c r="E15" i="8"/>
  <c r="F15" i="8"/>
  <c r="G15" i="8"/>
  <c r="C15" i="8"/>
  <c r="D30" i="8"/>
  <c r="E30" i="8"/>
  <c r="F30" i="8"/>
  <c r="G30" i="8"/>
  <c r="C30" i="8"/>
  <c r="D41" i="8"/>
  <c r="E41" i="8"/>
  <c r="F41" i="8"/>
  <c r="G41" i="8"/>
  <c r="C41" i="8"/>
  <c r="D42" i="8"/>
  <c r="E42" i="8"/>
  <c r="F42" i="8"/>
  <c r="G42" i="8"/>
  <c r="C42" i="8"/>
  <c r="D37" i="8"/>
  <c r="E37" i="8"/>
  <c r="F37" i="8"/>
  <c r="G37" i="8"/>
  <c r="C37" i="8"/>
  <c r="D38" i="8"/>
  <c r="E38" i="8"/>
  <c r="F38" i="8"/>
  <c r="G38" i="8"/>
  <c r="C38" i="8"/>
  <c r="D34" i="8"/>
  <c r="E34" i="8"/>
  <c r="F34" i="8"/>
  <c r="G34" i="8"/>
  <c r="C34" i="8"/>
  <c r="D35" i="8"/>
  <c r="E35" i="8"/>
  <c r="F35" i="8"/>
  <c r="G35" i="8"/>
  <c r="C35" i="8"/>
  <c r="D31" i="8"/>
  <c r="E31" i="8"/>
  <c r="F31" i="8"/>
  <c r="G31" i="8"/>
  <c r="C31" i="8"/>
  <c r="D32" i="8"/>
  <c r="E32" i="8"/>
  <c r="F32" i="8"/>
  <c r="G32" i="8"/>
  <c r="C32" i="8"/>
  <c r="D16" i="8"/>
  <c r="E16" i="8"/>
  <c r="F16" i="8"/>
  <c r="G16" i="8"/>
  <c r="C16" i="8"/>
  <c r="D25" i="8"/>
  <c r="E25" i="8"/>
  <c r="F25" i="8"/>
  <c r="G25" i="8"/>
  <c r="C25" i="8"/>
  <c r="D26" i="8"/>
  <c r="E26" i="8"/>
  <c r="F26" i="8"/>
  <c r="G26" i="8"/>
  <c r="D28" i="8"/>
  <c r="E28" i="8"/>
  <c r="F28" i="8"/>
  <c r="G28" i="8"/>
  <c r="C28" i="8"/>
  <c r="C26" i="8"/>
  <c r="D23" i="8"/>
  <c r="E23" i="8"/>
  <c r="F23" i="8"/>
  <c r="G23" i="8"/>
  <c r="D21" i="8"/>
  <c r="E21" i="8"/>
  <c r="F21" i="8"/>
  <c r="G21" i="8"/>
  <c r="D20" i="8"/>
  <c r="E20" i="8"/>
  <c r="F20" i="8"/>
  <c r="G20" i="8"/>
  <c r="C20" i="8"/>
  <c r="C23" i="8"/>
  <c r="C21" i="8"/>
  <c r="D17" i="8"/>
  <c r="E17" i="8"/>
  <c r="F17" i="8"/>
  <c r="G17" i="8"/>
  <c r="D18" i="8"/>
  <c r="E18" i="8"/>
  <c r="F18" i="8"/>
  <c r="G18" i="8"/>
  <c r="C18" i="8"/>
  <c r="C17" i="8"/>
  <c r="G8" i="6"/>
  <c r="G9" i="6"/>
  <c r="J41" i="1" l="1"/>
  <c r="J39" i="1"/>
  <c r="J38" i="1"/>
  <c r="I41" i="1"/>
  <c r="I39" i="1"/>
  <c r="I38" i="1"/>
  <c r="H41" i="1"/>
  <c r="H39" i="1"/>
  <c r="H38" i="1"/>
  <c r="G41" i="1"/>
  <c r="G39" i="1"/>
  <c r="F41" i="1"/>
  <c r="F39" i="1"/>
  <c r="F38" i="1"/>
  <c r="I12" i="1"/>
  <c r="H15" i="1"/>
  <c r="C24" i="3" l="1"/>
  <c r="D24" i="3"/>
  <c r="E24" i="3"/>
  <c r="E39" i="3"/>
  <c r="E25" i="3" l="1"/>
  <c r="E29" i="2"/>
  <c r="G11" i="6" l="1"/>
  <c r="F11" i="6"/>
  <c r="D8" i="6"/>
  <c r="E8" i="6"/>
  <c r="D13" i="6"/>
  <c r="E13" i="6"/>
  <c r="F13" i="6"/>
  <c r="G13" i="6"/>
  <c r="C13" i="6"/>
  <c r="C11" i="6"/>
  <c r="D5" i="6"/>
  <c r="F5" i="6"/>
  <c r="G5" i="6"/>
  <c r="C5" i="6"/>
  <c r="D6" i="6"/>
  <c r="E6" i="6"/>
  <c r="E5" i="6" s="1"/>
  <c r="F6" i="6"/>
  <c r="G6" i="6"/>
  <c r="C6" i="6"/>
  <c r="F8" i="6" l="1"/>
  <c r="D9" i="5"/>
  <c r="E9" i="5"/>
  <c r="F9" i="5"/>
  <c r="G9" i="5"/>
  <c r="C9" i="5"/>
  <c r="D7" i="5"/>
  <c r="E7" i="5"/>
  <c r="F7" i="5"/>
  <c r="G7" i="5"/>
  <c r="C7" i="5"/>
  <c r="D5" i="4"/>
  <c r="E5" i="4"/>
  <c r="D6" i="4"/>
  <c r="E6" i="4"/>
  <c r="F6" i="4"/>
  <c r="F5" i="4" s="1"/>
  <c r="G6" i="4"/>
  <c r="G5" i="4" s="1"/>
  <c r="C6" i="4"/>
  <c r="C5" i="4" s="1"/>
  <c r="D37" i="3" l="1"/>
  <c r="E37" i="3"/>
  <c r="F37" i="3"/>
  <c r="G37" i="3"/>
  <c r="D35" i="3"/>
  <c r="E35" i="3"/>
  <c r="F35" i="3"/>
  <c r="G35" i="3"/>
  <c r="D32" i="3"/>
  <c r="E32" i="3"/>
  <c r="F32" i="3"/>
  <c r="G32" i="3"/>
  <c r="D29" i="3"/>
  <c r="E29" i="3"/>
  <c r="F29" i="3"/>
  <c r="G29" i="3"/>
  <c r="G24" i="3" s="1"/>
  <c r="D27" i="3"/>
  <c r="E27" i="3"/>
  <c r="F27" i="3"/>
  <c r="G27" i="3"/>
  <c r="D25" i="3"/>
  <c r="F25" i="3"/>
  <c r="F24" i="3" s="1"/>
  <c r="G25" i="3"/>
  <c r="C37" i="3"/>
  <c r="C35" i="3"/>
  <c r="C32" i="3"/>
  <c r="C29" i="3"/>
  <c r="C27" i="3"/>
  <c r="C25" i="3"/>
  <c r="D18" i="3" l="1"/>
  <c r="E18" i="3"/>
  <c r="F18" i="3"/>
  <c r="G18" i="3"/>
  <c r="C18" i="3"/>
  <c r="D16" i="3"/>
  <c r="E16" i="3"/>
  <c r="F16" i="3"/>
  <c r="G16" i="3"/>
  <c r="C16" i="3"/>
  <c r="D13" i="3"/>
  <c r="E13" i="3"/>
  <c r="F13" i="3"/>
  <c r="G13" i="3"/>
  <c r="C13" i="3"/>
  <c r="D10" i="3"/>
  <c r="E10" i="3"/>
  <c r="F10" i="3"/>
  <c r="G10" i="3"/>
  <c r="C10" i="3"/>
  <c r="D8" i="3"/>
  <c r="E8" i="3"/>
  <c r="F8" i="3"/>
  <c r="G8" i="3"/>
  <c r="C8" i="3"/>
  <c r="D6" i="3"/>
  <c r="E6" i="3"/>
  <c r="F6" i="3"/>
  <c r="G6" i="3"/>
  <c r="C6" i="3"/>
  <c r="F29" i="2"/>
  <c r="G29" i="2"/>
  <c r="D29" i="2"/>
  <c r="D22" i="2" s="1"/>
  <c r="C29" i="2"/>
  <c r="C22" i="2" s="1"/>
  <c r="D23" i="2"/>
  <c r="E23" i="2"/>
  <c r="E22" i="2" s="1"/>
  <c r="F23" i="2"/>
  <c r="G23" i="2"/>
  <c r="C23" i="2"/>
  <c r="D7" i="2"/>
  <c r="C7" i="2"/>
  <c r="D8" i="2"/>
  <c r="E8" i="2"/>
  <c r="E7" i="2" s="1"/>
  <c r="F8" i="2"/>
  <c r="F7" i="2" s="1"/>
  <c r="G8" i="2"/>
  <c r="G7" i="2" s="1"/>
  <c r="C8" i="2"/>
  <c r="D15" i="2"/>
  <c r="E15" i="2"/>
  <c r="F15" i="2"/>
  <c r="G15" i="2"/>
  <c r="C15" i="2"/>
  <c r="G24" i="1"/>
  <c r="F24" i="1"/>
  <c r="G23" i="1"/>
  <c r="H23" i="1"/>
  <c r="I23" i="1"/>
  <c r="J23" i="1"/>
  <c r="F23" i="1"/>
  <c r="G22" i="2" l="1"/>
  <c r="F22" i="2"/>
  <c r="F5" i="3"/>
  <c r="D5" i="3"/>
  <c r="G5" i="3"/>
  <c r="G9" i="1"/>
  <c r="G15" i="1" s="1"/>
  <c r="H9" i="1"/>
  <c r="I9" i="1"/>
  <c r="J9" i="1"/>
  <c r="F9" i="1"/>
  <c r="G12" i="1"/>
  <c r="H12" i="1"/>
  <c r="J12" i="1"/>
  <c r="F12" i="1"/>
  <c r="I15" i="1" l="1"/>
  <c r="I24" i="1" s="1"/>
  <c r="H24" i="1"/>
  <c r="J15" i="1"/>
  <c r="J24" i="1" s="1"/>
  <c r="F15" i="1"/>
  <c r="C8" i="6"/>
  <c r="E5" i="3"/>
  <c r="C5" i="3"/>
</calcChain>
</file>

<file path=xl/sharedStrings.xml><?xml version="1.0" encoding="utf-8"?>
<sst xmlns="http://schemas.openxmlformats.org/spreadsheetml/2006/main" count="377" uniqueCount="164">
  <si>
    <t>I. OPĆI DIO</t>
  </si>
  <si>
    <t>A) SAŽETAK RAČUNA PRIHODA I RASHODA</t>
  </si>
  <si>
    <t>Razred i naziv</t>
  </si>
  <si>
    <t>Izvršenje 2023.</t>
  </si>
  <si>
    <t>Tekući plan 2024.</t>
  </si>
  <si>
    <t>Plan 2025.</t>
  </si>
  <si>
    <t>Projekcija 
 2026.</t>
  </si>
  <si>
    <t>Projekcija 
2027.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</si>
  <si>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</si>
  <si>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</si>
  <si>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</si>
  <si>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</si>
  <si>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</si>
  <si>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</si>
  <si>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</si>
  <si>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</si>
  <si>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</si>
  <si>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</si>
  <si>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</si>
  <si>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</si>
  <si>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</si>
  <si>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Naziv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</si>
  <si>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</si>
  <si>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</si>
  <si>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</si>
  <si>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</si>
  <si>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</si>
  <si>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</si>
  <si>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Naziv </t>
  </si>
  <si>
    <t>Projekcija 2026.</t>
  </si>
  <si>
    <t>Projekcija 2027.</t>
  </si>
  <si>
    <t>Razred/ skupina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</si>
  <si>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</si>
  <si>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</si>
  <si>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</si>
  <si>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</si>
  <si>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</si>
  <si>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>Prihodi od imovine</t>
  </si>
  <si>
    <t>Prihodi od upravnih i administrativnih pristojbi, pristojbi po posebnim propisima i naknada</t>
  </si>
  <si>
    <t>Prihodi od prodaje proizvoda i robe te pruženih usluga i prihodi od donacija te povrati po protestiranim jamstvima</t>
  </si>
  <si>
    <t>Prihodi iz nadležnog proračuna i od HZZO-a temeljem ugovornih obveza</t>
  </si>
  <si>
    <t>Kazne, upravne mjere i ostali prihodi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</si>
  <si>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</si>
  <si>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</si>
  <si>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</si>
  <si>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</si>
  <si>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</si>
  <si>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</si>
  <si>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</si>
  <si>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</si>
  <si>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</si>
  <si>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</si>
  <si>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</si>
  <si>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</si>
  <si>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</si>
  <si>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A2. PRIHODI I RASHODI PREMA IZVORIMA FINANCIRANJA</t>
  </si>
  <si>
    <t>Projekcija 
 2027.</t>
  </si>
  <si>
    <t>Izvor: 3 VLASTITI PRIHODI</t>
  </si>
  <si>
    <t>Izvor: 31 Vlastiti prihodi</t>
  </si>
  <si>
    <t>Izvor: 4 PRIHODI ZA POSEBNE NAMJENE</t>
  </si>
  <si>
    <t>Izvor: 43 Ostali prihodi za posebne namjene</t>
  </si>
  <si>
    <t>Izvor: 44 Decentralizirana sredstva</t>
  </si>
  <si>
    <t>OPĆI PRIHODI I PRIMICI</t>
  </si>
  <si>
    <t>Opći prihodi i primici</t>
  </si>
  <si>
    <t>VLASTITI PRIHODI</t>
  </si>
  <si>
    <t>Vlastiti prihodi</t>
  </si>
  <si>
    <t>Ostali prihodi za posebne namjene</t>
  </si>
  <si>
    <t>Decentralizirana sredstva</t>
  </si>
  <si>
    <t>POMOĆI</t>
  </si>
  <si>
    <t>Pomoći EU</t>
  </si>
  <si>
    <t>Ostale pomoći</t>
  </si>
  <si>
    <t>PRIHODI ZA POSEBNE NAMJENE</t>
  </si>
  <si>
    <t>DONACIJE</t>
  </si>
  <si>
    <t>Donacije</t>
  </si>
  <si>
    <t>PRIHODI OD NEFINANCIJSKE IMOVINE I NADOKNADE ŠTETA S OSNOVA OSIGURANJA</t>
  </si>
  <si>
    <t>Prihodi od nefinancijske imovine</t>
  </si>
  <si>
    <t>A3. RASHODI PREMA FUNKCIJSKOJ KLASIFIKACIJI</t>
  </si>
  <si>
    <t>Brojčana oznaka i naziv</t>
  </si>
  <si>
    <t>Funk. klas: 07 Zdravstvo</t>
  </si>
  <si>
    <t>Funk. klas: 072 Službe za vanjske pacijente</t>
  </si>
  <si>
    <t>Funk. klas: 073 Bolničke službe</t>
  </si>
  <si>
    <t>Funk. klas: 076 Poslovi i usluge zdravstva koji nisu drugdje svrstani</t>
  </si>
  <si>
    <t>07</t>
  </si>
  <si>
    <t>072</t>
  </si>
  <si>
    <t>073</t>
  </si>
  <si>
    <t>076</t>
  </si>
  <si>
    <t xml:space="preserve">B. RAČUN FINANCIRANJA 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</si>
  <si>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</si>
  <si>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</si>
  <si>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</si>
  <si>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</si>
  <si>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</si>
  <si>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</si>
  <si>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>UKUPNO PRIMICI</t>
  </si>
  <si>
    <t>Izvor: 8 NAMJENSKI PRIMICI OD ZADUŽIVANJA</t>
  </si>
  <si>
    <t>Izvor: 81 Namjenski primici od zaduživanja</t>
  </si>
  <si>
    <t>UKUPNO IZDACI</t>
  </si>
  <si>
    <t>II. POSEBNI DIO</t>
  </si>
  <si>
    <t>Šifra</t>
  </si>
  <si>
    <t>SVEUKUPNO</t>
  </si>
  <si>
    <t>UPRAVNI ODJEL ZA ZDRAVSTVO, SOCIJALNU SKRB, CIVILNO DRUŠTVO I HRVATSKE BRANITELJE</t>
  </si>
  <si>
    <t>ZDRAVSTVENA ZAŠTITA</t>
  </si>
  <si>
    <t>Glava: 01602</t>
  </si>
  <si>
    <t>Izvor: 43</t>
  </si>
  <si>
    <t xml:space="preserve">Izvor: 44 </t>
  </si>
  <si>
    <t>Izvor: 51</t>
  </si>
  <si>
    <t>Izvor: 71</t>
  </si>
  <si>
    <t>PROGRAMI EUROPSKIH POSLOVA</t>
  </si>
  <si>
    <t>Spinalni centar SB za medicinsku rehabilitaciju</t>
  </si>
  <si>
    <t>Unaprjeđenje kvalitete smještaja i sadržaja hotela Minerva</t>
  </si>
  <si>
    <t>Izvor: 52</t>
  </si>
  <si>
    <t>Program: 1290</t>
  </si>
  <si>
    <t>PROGRAMI U ZDRAVSTVENOJ ZAŠTITI IZNAD ZAKONSKOG STANDARDA</t>
  </si>
  <si>
    <t>Nabava opreme i dodatna ulaganja u zdravstvene objekte</t>
  </si>
  <si>
    <t xml:space="preserve">Izvor: 11 </t>
  </si>
  <si>
    <t>Izvor: 31</t>
  </si>
  <si>
    <t xml:space="preserve">Izvor: 51 </t>
  </si>
  <si>
    <t>K132001</t>
  </si>
  <si>
    <t xml:space="preserve"> Decentralizirana sredstva</t>
  </si>
  <si>
    <t>Izvor: 44</t>
  </si>
  <si>
    <t>Izvor: 1</t>
  </si>
  <si>
    <t>Izvor: 3</t>
  </si>
  <si>
    <t>Izvor: 4</t>
  </si>
  <si>
    <t>Izvor: 5</t>
  </si>
  <si>
    <t>Izvor: 6</t>
  </si>
  <si>
    <t>Izvor: 7</t>
  </si>
  <si>
    <t>Izvor: 11</t>
  </si>
  <si>
    <t>Izvor: 8</t>
  </si>
  <si>
    <t>NAMJENSKI PRIMICI OD ZADUŽIVANJA</t>
  </si>
  <si>
    <t>Namjenski primici od zaduživanja</t>
  </si>
  <si>
    <t>Ostvarenje 2023.</t>
  </si>
  <si>
    <t>Plan 2024.</t>
  </si>
  <si>
    <t>Razdjel: 016</t>
  </si>
  <si>
    <t>Prihodi za posebne namjene</t>
  </si>
  <si>
    <t>Pomoći</t>
  </si>
  <si>
    <t>Prihodi od nefinancijske imovine i nadoknade šteta s osnova osiguranja</t>
  </si>
  <si>
    <t>Program: 1140</t>
  </si>
  <si>
    <t>K114005</t>
  </si>
  <si>
    <t>52 Ostale pomoći</t>
  </si>
  <si>
    <t>K114018</t>
  </si>
  <si>
    <t>Izvor: 81</t>
  </si>
  <si>
    <t>A129008</t>
  </si>
  <si>
    <t>K129008</t>
  </si>
  <si>
    <t xml:space="preserve"> Sanacija i rekonstrukcija bazena Minerva</t>
  </si>
  <si>
    <t>Program: 1320</t>
  </si>
  <si>
    <t xml:space="preserve"> JAVNE USTANOVE U ZDRAVSTVU</t>
  </si>
  <si>
    <t>A132001</t>
  </si>
  <si>
    <t xml:space="preserve"> Redovna djelatnost ustanova u zdravstvu</t>
  </si>
  <si>
    <t xml:space="preserve"> Vlastiti prihodi</t>
  </si>
  <si>
    <t>Izvor: 61</t>
  </si>
  <si>
    <t xml:space="preserve"> Investicijsko ulaganje-izgradnja objekata, nabava opreme</t>
  </si>
  <si>
    <t xml:space="preserve"> Ostale pomoći</t>
  </si>
  <si>
    <t xml:space="preserve"> Donacije</t>
  </si>
  <si>
    <t>K132002</t>
  </si>
  <si>
    <t xml:space="preserve"> Informatizacija</t>
  </si>
  <si>
    <t>T132001</t>
  </si>
  <si>
    <t xml:space="preserve"> Investicijsko i tekuće održavanje objekata i opreme</t>
  </si>
  <si>
    <t xml:space="preserve"> Ostali prihodi za posebne namjene</t>
  </si>
  <si>
    <t>T132002</t>
  </si>
  <si>
    <t xml:space="preserve"> Otplata kredita</t>
  </si>
  <si>
    <t xml:space="preserve"> Opći prihodi i primici</t>
  </si>
  <si>
    <t>FINANCIJSKI PLAN SPECIJALNE BOLNICE ZA MEDICINSKU REHABILITACIJU VARAŽDINSKE TOPLICE
ZA 2025. I PROJEKCIJA ZA 2026. I 2027. GODINU</t>
  </si>
  <si>
    <t>Predsjednik Upravnog vijeća:</t>
  </si>
  <si>
    <t>mr. sc. Alen Runac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</si>
</sst>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4" fontId="0" fillId="0" borderId="4" xfId="0" applyNumberFormat="1" applyBorder="1"/>
    <xf numFmtId="0" fontId="0" fillId="0" borderId="4" xfId="0" applyBorder="1"/>
    <xf numFmtId="4" fontId="0" fillId="4" borderId="4" xfId="0" applyNumberFormat="1" applyFill="1" applyBorder="1"/>
    <xf numFmtId="4" fontId="0" fillId="4" borderId="4" xfId="0" applyNumberFormat="1" applyFill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8" fillId="0" borderId="4" xfId="0" applyFont="1" applyBorder="1"/>
    <xf numFmtId="4" fontId="8" fillId="0" borderId="4" xfId="0" applyNumberFormat="1" applyFont="1" applyBorder="1"/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/>
    <xf numFmtId="0" fontId="10" fillId="0" borderId="4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/>
    <xf numFmtId="4" fontId="10" fillId="0" borderId="4" xfId="0" applyNumberFormat="1" applyFont="1" applyBorder="1"/>
    <xf numFmtId="0" fontId="1" fillId="0" borderId="4" xfId="0" applyFont="1" applyBorder="1" applyAlignment="1">
      <alignment horizontal="left" vertical="center"/>
    </xf>
    <xf numFmtId="0" fontId="1" fillId="0" borderId="4" xfId="0" applyFont="1" applyBorder="1"/>
    <xf numFmtId="4" fontId="1" fillId="0" borderId="4" xfId="0" applyNumberFormat="1" applyFont="1" applyBorder="1" applyAlignment="1">
      <alignment horizontal="right" vertical="center"/>
    </xf>
    <xf numFmtId="4" fontId="1" fillId="0" borderId="4" xfId="0" applyNumberFormat="1" applyFont="1" applyBorder="1"/>
    <xf numFmtId="4" fontId="0" fillId="0" borderId="4" xfId="0" applyNumberFormat="1" applyBorder="1" applyAlignment="1">
      <alignment horizontal="right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right" vertical="center"/>
    </xf>
    <xf numFmtId="0" fontId="1" fillId="4" borderId="4" xfId="0" applyFont="1" applyFill="1" applyBorder="1"/>
    <xf numFmtId="4" fontId="1" fillId="4" borderId="4" xfId="0" applyNumberFormat="1" applyFont="1" applyFill="1" applyBorder="1"/>
    <xf numFmtId="0" fontId="7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vertic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right"/>
    </xf>
    <xf numFmtId="4" fontId="7" fillId="3" borderId="4" xfId="0" applyNumberFormat="1" applyFont="1" applyFill="1" applyBorder="1" applyAlignment="1">
      <alignment horizontal="right" vertical="center"/>
    </xf>
    <xf numFmtId="0" fontId="1" fillId="2" borderId="0" xfId="0" applyFont="1" applyFill="1"/>
    <xf numFmtId="0" fontId="1" fillId="4" borderId="4" xfId="0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4" fontId="0" fillId="2" borderId="0" xfId="0" applyNumberFormat="1" applyFill="1"/>
    <xf numFmtId="0" fontId="0" fillId="2" borderId="0" xfId="0" applyFill="1"/>
    <xf numFmtId="4" fontId="12" fillId="4" borderId="4" xfId="0" applyNumberFormat="1" applyFont="1" applyFill="1" applyBorder="1" applyAlignment="1">
      <alignment horizontal="right" vertical="center" wrapText="1"/>
    </xf>
    <xf numFmtId="4" fontId="14" fillId="0" borderId="4" xfId="0" applyNumberFormat="1" applyFont="1" applyBorder="1" applyAlignment="1">
      <alignment vertical="center"/>
    </xf>
    <xf numFmtId="4" fontId="15" fillId="0" borderId="4" xfId="0" applyNumberFormat="1" applyFont="1" applyBorder="1" applyAlignment="1">
      <alignment vertical="center"/>
    </xf>
    <xf numFmtId="4" fontId="15" fillId="0" borderId="4" xfId="0" applyNumberFormat="1" applyFont="1" applyBorder="1"/>
    <xf numFmtId="4" fontId="12" fillId="4" borderId="4" xfId="0" applyNumberFormat="1" applyFont="1" applyFill="1" applyBorder="1" applyAlignment="1">
      <alignment horizontal="right" vertical="center"/>
    </xf>
    <xf numFmtId="4" fontId="12" fillId="0" borderId="4" xfId="0" applyNumberFormat="1" applyFont="1" applyBorder="1"/>
    <xf numFmtId="4" fontId="16" fillId="0" borderId="4" xfId="0" applyNumberFormat="1" applyFont="1" applyBorder="1"/>
    <xf numFmtId="4" fontId="12" fillId="4" borderId="3" xfId="0" applyNumberFormat="1" applyFont="1" applyFill="1" applyBorder="1" applyAlignment="1">
      <alignment horizontal="right" vertical="center" wrapText="1"/>
    </xf>
    <xf numFmtId="4" fontId="14" fillId="0" borderId="4" xfId="0" applyNumberFormat="1" applyFont="1" applyBorder="1" applyAlignment="1">
      <alignment horizontal="right" vertical="center"/>
    </xf>
    <xf numFmtId="4" fontId="15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4" fontId="15" fillId="4" borderId="4" xfId="0" applyNumberFormat="1" applyFont="1" applyFill="1" applyBorder="1" applyAlignment="1">
      <alignment vertical="center"/>
    </xf>
    <xf numFmtId="0" fontId="1" fillId="2" borderId="4" xfId="0" applyFont="1" applyFill="1" applyBorder="1"/>
    <xf numFmtId="4" fontId="1" fillId="2" borderId="4" xfId="0" applyNumberFormat="1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/>
    <xf numFmtId="4" fontId="0" fillId="2" borderId="4" xfId="0" applyNumberFormat="1" applyFont="1" applyFill="1" applyBorder="1" applyAlignment="1">
      <alignment horizontal="right" vertical="center"/>
    </xf>
    <xf numFmtId="0" fontId="0" fillId="2" borderId="0" xfId="0" applyFont="1" applyFill="1"/>
    <xf numFmtId="0" fontId="1" fillId="2" borderId="4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left"/>
    </xf>
    <xf numFmtId="4" fontId="1" fillId="4" borderId="3" xfId="0" applyNumberFormat="1" applyFont="1" applyFill="1" applyBorder="1"/>
    <xf numFmtId="4" fontId="1" fillId="4" borderId="4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right" vertical="center" wrapText="1"/>
    </xf>
    <xf numFmtId="0" fontId="18" fillId="6" borderId="3" xfId="0" applyFont="1" applyFill="1" applyBorder="1" applyAlignment="1">
      <alignment horizontal="left" vertical="center" wrapText="1"/>
    </xf>
    <xf numFmtId="4" fontId="18" fillId="6" borderId="5" xfId="0" applyNumberFormat="1" applyFont="1" applyFill="1" applyBorder="1" applyAlignment="1">
      <alignment horizontal="right" vertical="center" wrapText="1"/>
    </xf>
    <xf numFmtId="0" fontId="19" fillId="6" borderId="3" xfId="0" applyFont="1" applyFill="1" applyBorder="1" applyAlignment="1">
      <alignment horizontal="left" vertical="center" wrapText="1"/>
    </xf>
    <xf numFmtId="4" fontId="19" fillId="6" borderId="5" xfId="0" applyNumberFormat="1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left" vertical="center" wrapText="1"/>
    </xf>
    <xf numFmtId="4" fontId="19" fillId="2" borderId="5" xfId="0" applyNumberFormat="1" applyFont="1" applyFill="1" applyBorder="1" applyAlignment="1">
      <alignment horizontal="right" vertical="center" wrapText="1"/>
    </xf>
    <xf numFmtId="0" fontId="20" fillId="6" borderId="3" xfId="0" applyFont="1" applyFill="1" applyBorder="1" applyAlignment="1">
      <alignment horizontal="left" vertical="center" wrapText="1"/>
    </xf>
    <xf numFmtId="4" fontId="20" fillId="6" borderId="5" xfId="0" applyNumberFormat="1" applyFont="1" applyFill="1" applyBorder="1" applyAlignment="1">
      <alignment horizontal="right" vertical="center" wrapText="1"/>
    </xf>
    <xf numFmtId="0" fontId="15" fillId="0" borderId="4" xfId="0" applyNumberFormat="1" applyFont="1" applyBorder="1" applyAlignment="1">
      <alignment horizontal="right" vertical="center"/>
    </xf>
    <xf numFmtId="4" fontId="21" fillId="6" borderId="5" xfId="0" applyNumberFormat="1" applyFont="1" applyFill="1" applyBorder="1" applyAlignment="1">
      <alignment horizontal="right" vertical="center" wrapText="1"/>
    </xf>
    <xf numFmtId="4" fontId="0" fillId="4" borderId="4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4" xfId="0" quotePrefix="1" applyFont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topLeftCell="A28" zoomScale="118" zoomScaleNormal="118" workbookViewId="0">
      <selection activeCell="J53" sqref="J53"/>
    </sheetView>
  </sheetViews>
  <sheetFormatPr defaultRowHeight="14.4" x14ac:dyDescent="0.3"/>
  <cols>
    <col min="5" max="5" width="15.5546875" customWidth="1"/>
    <col min="6" max="10" width="18.6640625" customWidth="1"/>
    <col min="13" max="13" width="12.5546875" bestFit="1" customWidth="1"/>
    <col min="14" max="14" width="10" bestFit="1" customWidth="1"/>
    <col min="15" max="15" width="11.5546875" bestFit="1" customWidth="1"/>
  </cols>
  <sheetData>
    <row r="1" spans="1:10" ht="75.75" customHeight="1" x14ac:dyDescent="0.3">
      <c r="A1" s="108" t="s">
        <v>161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7.399999999999999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108" t="s">
        <v>0</v>
      </c>
      <c r="B3" s="108"/>
      <c r="C3" s="108"/>
      <c r="D3" s="108"/>
      <c r="E3" s="108"/>
      <c r="F3" s="108"/>
      <c r="G3" s="108"/>
      <c r="H3" s="108"/>
      <c r="I3" s="109"/>
      <c r="J3" s="109"/>
    </row>
    <row r="4" spans="1:10" ht="17.399999999999999" x14ac:dyDescent="0.3">
      <c r="A4" s="1"/>
      <c r="B4" s="1"/>
      <c r="C4" s="1"/>
      <c r="D4" s="1"/>
      <c r="E4" s="1"/>
      <c r="F4" s="1"/>
      <c r="G4" s="1"/>
      <c r="H4" s="1"/>
      <c r="I4" s="2"/>
      <c r="J4" s="2"/>
    </row>
    <row r="5" spans="1:10" ht="15.6" x14ac:dyDescent="0.3">
      <c r="A5" s="108" t="s">
        <v>1</v>
      </c>
      <c r="B5" s="110"/>
      <c r="C5" s="110"/>
      <c r="D5" s="110"/>
      <c r="E5" s="110"/>
      <c r="F5" s="110"/>
      <c r="G5" s="110"/>
      <c r="H5" s="110"/>
      <c r="I5" s="110"/>
      <c r="J5" s="110"/>
    </row>
    <row r="7" spans="1:10" ht="26.4" x14ac:dyDescent="0.3">
      <c r="A7" s="111" t="s">
        <v>2</v>
      </c>
      <c r="B7" s="112"/>
      <c r="C7" s="112"/>
      <c r="D7" s="112"/>
      <c r="E7" s="113"/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</row>
    <row r="8" spans="1:10" s="6" customFormat="1" x14ac:dyDescent="0.3">
      <c r="A8" s="114">
        <v>1</v>
      </c>
      <c r="B8" s="114"/>
      <c r="C8" s="114"/>
      <c r="D8" s="114"/>
      <c r="E8" s="114"/>
      <c r="F8" s="7">
        <v>2</v>
      </c>
      <c r="G8" s="7">
        <v>3</v>
      </c>
      <c r="H8" s="7">
        <v>4</v>
      </c>
      <c r="I8" s="7">
        <v>5</v>
      </c>
      <c r="J8" s="7">
        <v>6</v>
      </c>
    </row>
    <row r="9" spans="1:10" s="61" customFormat="1" x14ac:dyDescent="0.3">
      <c r="A9" s="107" t="s">
        <v>8</v>
      </c>
      <c r="B9" s="107"/>
      <c r="C9" s="107"/>
      <c r="D9" s="107"/>
      <c r="E9" s="107"/>
      <c r="F9" s="11">
        <f>F10+F11</f>
        <v>25952182.079999998</v>
      </c>
      <c r="G9" s="11">
        <f t="shared" ref="G9:J9" si="0">G10+G11</f>
        <v>45924874</v>
      </c>
      <c r="H9" s="11">
        <f t="shared" si="0"/>
        <v>50867771</v>
      </c>
      <c r="I9" s="11">
        <f t="shared" si="0"/>
        <v>37029614</v>
      </c>
      <c r="J9" s="11">
        <f t="shared" si="0"/>
        <v>37249687</v>
      </c>
    </row>
    <row r="10" spans="1:10" s="5" customFormat="1" x14ac:dyDescent="0.3">
      <c r="A10" s="115" t="s">
        <v>9</v>
      </c>
      <c r="B10" s="115"/>
      <c r="C10" s="115"/>
      <c r="D10" s="115"/>
      <c r="E10" s="115"/>
      <c r="F10" s="12">
        <v>25951001.18</v>
      </c>
      <c r="G10" s="12">
        <v>45924574</v>
      </c>
      <c r="H10" s="12">
        <v>50867771</v>
      </c>
      <c r="I10" s="12">
        <v>37029614</v>
      </c>
      <c r="J10" s="12">
        <v>37249687</v>
      </c>
    </row>
    <row r="11" spans="1:10" s="5" customFormat="1" x14ac:dyDescent="0.3">
      <c r="A11" s="115" t="s">
        <v>10</v>
      </c>
      <c r="B11" s="115"/>
      <c r="C11" s="115"/>
      <c r="D11" s="115"/>
      <c r="E11" s="115"/>
      <c r="F11" s="12">
        <v>1180.9000000000001</v>
      </c>
      <c r="G11" s="12">
        <v>300</v>
      </c>
      <c r="H11" s="12">
        <v>0</v>
      </c>
      <c r="I11" s="12">
        <v>0</v>
      </c>
      <c r="J11" s="12">
        <v>0</v>
      </c>
    </row>
    <row r="12" spans="1:10" s="61" customFormat="1" x14ac:dyDescent="0.3">
      <c r="A12" s="107" t="s">
        <v>11</v>
      </c>
      <c r="B12" s="107"/>
      <c r="C12" s="107"/>
      <c r="D12" s="107"/>
      <c r="E12" s="107"/>
      <c r="F12" s="11">
        <f>F13+F14</f>
        <v>23376179.18</v>
      </c>
      <c r="G12" s="11">
        <f t="shared" ref="G12:J12" si="1">G13+G14</f>
        <v>43963514</v>
      </c>
      <c r="H12" s="11">
        <f t="shared" si="1"/>
        <v>53531964</v>
      </c>
      <c r="I12" s="11">
        <f>I13+I14</f>
        <v>30289418</v>
      </c>
      <c r="J12" s="11">
        <f t="shared" si="1"/>
        <v>30450248</v>
      </c>
    </row>
    <row r="13" spans="1:10" x14ac:dyDescent="0.3">
      <c r="A13" s="116" t="s">
        <v>12</v>
      </c>
      <c r="B13" s="116"/>
      <c r="C13" s="116"/>
      <c r="D13" s="116"/>
      <c r="E13" s="116"/>
      <c r="F13" s="12">
        <v>20066159.77</v>
      </c>
      <c r="G13" s="12">
        <v>26425956</v>
      </c>
      <c r="H13" s="12">
        <v>28633075</v>
      </c>
      <c r="I13" s="12">
        <v>29499695</v>
      </c>
      <c r="J13" s="12">
        <v>29448869</v>
      </c>
    </row>
    <row r="14" spans="1:10" x14ac:dyDescent="0.3">
      <c r="A14" s="116" t="s">
        <v>13</v>
      </c>
      <c r="B14" s="116"/>
      <c r="C14" s="116"/>
      <c r="D14" s="116"/>
      <c r="E14" s="116"/>
      <c r="F14" s="12">
        <v>3310019.41</v>
      </c>
      <c r="G14" s="12">
        <v>17537558</v>
      </c>
      <c r="H14" s="12">
        <v>24898889</v>
      </c>
      <c r="I14" s="12">
        <v>789723</v>
      </c>
      <c r="J14" s="12">
        <v>1001379</v>
      </c>
    </row>
    <row r="15" spans="1:10" s="61" customFormat="1" x14ac:dyDescent="0.3">
      <c r="A15" s="107" t="s">
        <v>14</v>
      </c>
      <c r="B15" s="107"/>
      <c r="C15" s="107"/>
      <c r="D15" s="107"/>
      <c r="E15" s="107"/>
      <c r="F15" s="11">
        <f>F9-F12</f>
        <v>2576002.8999999985</v>
      </c>
      <c r="G15" s="11">
        <f t="shared" ref="G15:J15" si="2">G9-G12</f>
        <v>1961360</v>
      </c>
      <c r="H15" s="11">
        <f>H9-H12</f>
        <v>-2664193</v>
      </c>
      <c r="I15" s="11">
        <f t="shared" si="2"/>
        <v>6740196</v>
      </c>
      <c r="J15" s="11">
        <f t="shared" si="2"/>
        <v>6799439</v>
      </c>
    </row>
    <row r="17" spans="1:23" ht="15.6" x14ac:dyDescent="0.3">
      <c r="A17" s="108" t="s">
        <v>15</v>
      </c>
      <c r="B17" s="110"/>
      <c r="C17" s="110"/>
      <c r="D17" s="110"/>
      <c r="E17" s="110"/>
      <c r="F17" s="110"/>
      <c r="G17" s="110"/>
      <c r="H17" s="110"/>
      <c r="I17" s="110"/>
      <c r="J17" s="110"/>
    </row>
    <row r="18" spans="1:23" x14ac:dyDescent="0.3">
      <c r="H18" s="5"/>
      <c r="I18" s="5"/>
      <c r="J18" s="5"/>
    </row>
    <row r="19" spans="1:23" ht="26.4" x14ac:dyDescent="0.3">
      <c r="A19" s="117" t="s">
        <v>2</v>
      </c>
      <c r="B19" s="117"/>
      <c r="C19" s="117"/>
      <c r="D19" s="117"/>
      <c r="E19" s="117"/>
      <c r="F19" s="4" t="s">
        <v>3</v>
      </c>
      <c r="G19" s="4" t="s">
        <v>4</v>
      </c>
      <c r="H19" s="4" t="s">
        <v>5</v>
      </c>
      <c r="I19" s="4" t="s">
        <v>6</v>
      </c>
      <c r="J19" s="4" t="s">
        <v>7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3">
      <c r="A20" s="114">
        <v>1</v>
      </c>
      <c r="B20" s="114"/>
      <c r="C20" s="114"/>
      <c r="D20" s="114"/>
      <c r="E20" s="114"/>
      <c r="F20" s="7">
        <v>2</v>
      </c>
      <c r="G20" s="7">
        <v>3</v>
      </c>
      <c r="H20" s="7">
        <v>4</v>
      </c>
      <c r="I20" s="7">
        <v>5</v>
      </c>
      <c r="J20" s="7">
        <v>6</v>
      </c>
    </row>
    <row r="21" spans="1:23" x14ac:dyDescent="0.3">
      <c r="A21" s="116" t="s">
        <v>16</v>
      </c>
      <c r="B21" s="116"/>
      <c r="C21" s="116"/>
      <c r="D21" s="116"/>
      <c r="E21" s="116"/>
      <c r="F21" s="8">
        <v>770254.09</v>
      </c>
      <c r="G21" s="8">
        <v>0</v>
      </c>
      <c r="H21" s="8">
        <v>5000000</v>
      </c>
      <c r="I21" s="8">
        <v>0</v>
      </c>
      <c r="J21" s="8">
        <v>0</v>
      </c>
    </row>
    <row r="22" spans="1:23" x14ac:dyDescent="0.3">
      <c r="A22" s="116" t="s">
        <v>17</v>
      </c>
      <c r="B22" s="116"/>
      <c r="C22" s="116"/>
      <c r="D22" s="116"/>
      <c r="E22" s="116"/>
      <c r="F22" s="8">
        <v>1623677.06</v>
      </c>
      <c r="G22" s="8">
        <v>1281849</v>
      </c>
      <c r="H22" s="8">
        <v>1281849</v>
      </c>
      <c r="I22" s="8">
        <v>1281849</v>
      </c>
      <c r="J22" s="8">
        <v>1681849</v>
      </c>
    </row>
    <row r="23" spans="1:23" s="62" customFormat="1" x14ac:dyDescent="0.3">
      <c r="A23" s="118" t="s">
        <v>18</v>
      </c>
      <c r="B23" s="118"/>
      <c r="C23" s="118"/>
      <c r="D23" s="118"/>
      <c r="E23" s="118"/>
      <c r="F23" s="10">
        <f>F21-F22</f>
        <v>-853422.97000000009</v>
      </c>
      <c r="G23" s="10">
        <f t="shared" ref="G23:J23" si="3">G21-G22</f>
        <v>-1281849</v>
      </c>
      <c r="H23" s="10">
        <f t="shared" si="3"/>
        <v>3718151</v>
      </c>
      <c r="I23" s="10">
        <f t="shared" si="3"/>
        <v>-1281849</v>
      </c>
      <c r="J23" s="10">
        <f t="shared" si="3"/>
        <v>-1681849</v>
      </c>
    </row>
    <row r="24" spans="1:23" s="62" customFormat="1" x14ac:dyDescent="0.3">
      <c r="A24" s="118" t="s">
        <v>19</v>
      </c>
      <c r="B24" s="118"/>
      <c r="C24" s="118"/>
      <c r="D24" s="118"/>
      <c r="E24" s="118"/>
      <c r="F24" s="10">
        <f>F15+F23</f>
        <v>1722579.9299999983</v>
      </c>
      <c r="G24" s="10">
        <f t="shared" ref="G24:J24" si="4">G15+G23</f>
        <v>679511</v>
      </c>
      <c r="H24" s="10">
        <f t="shared" si="4"/>
        <v>1053958</v>
      </c>
      <c r="I24" s="10">
        <f t="shared" si="4"/>
        <v>5458347</v>
      </c>
      <c r="J24" s="10">
        <f t="shared" si="4"/>
        <v>5117590</v>
      </c>
      <c r="M24" s="61"/>
    </row>
    <row r="26" spans="1:23" ht="15.6" x14ac:dyDescent="0.3">
      <c r="A26" s="108" t="s">
        <v>20</v>
      </c>
      <c r="B26" s="110"/>
      <c r="C26" s="110"/>
      <c r="D26" s="110"/>
      <c r="E26" s="110"/>
      <c r="F26" s="110"/>
      <c r="G26" s="110"/>
      <c r="H26" s="110"/>
      <c r="I26" s="110"/>
      <c r="J26" s="110"/>
    </row>
    <row r="28" spans="1:23" ht="26.4" x14ac:dyDescent="0.3">
      <c r="A28" s="117" t="s">
        <v>21</v>
      </c>
      <c r="B28" s="117"/>
      <c r="C28" s="117"/>
      <c r="D28" s="117"/>
      <c r="E28" s="117"/>
      <c r="F28" s="4" t="s">
        <v>3</v>
      </c>
      <c r="G28" s="4" t="s">
        <v>4</v>
      </c>
      <c r="H28" s="4" t="s">
        <v>5</v>
      </c>
      <c r="I28" s="4" t="s">
        <v>6</v>
      </c>
      <c r="J28" s="4" t="s">
        <v>7</v>
      </c>
    </row>
    <row r="29" spans="1:23" x14ac:dyDescent="0.3">
      <c r="A29" s="114">
        <v>1</v>
      </c>
      <c r="B29" s="114"/>
      <c r="C29" s="114"/>
      <c r="D29" s="114"/>
      <c r="E29" s="114"/>
      <c r="F29" s="7">
        <v>2</v>
      </c>
      <c r="G29" s="7">
        <v>3</v>
      </c>
      <c r="H29" s="7">
        <v>4</v>
      </c>
      <c r="I29" s="7">
        <v>5</v>
      </c>
      <c r="J29" s="7">
        <v>6</v>
      </c>
    </row>
    <row r="30" spans="1:23" x14ac:dyDescent="0.3">
      <c r="A30" s="126" t="s">
        <v>22</v>
      </c>
      <c r="B30" s="127"/>
      <c r="C30" s="127"/>
      <c r="D30" s="127"/>
      <c r="E30" s="128"/>
      <c r="F30" s="12">
        <v>14031985.539999999</v>
      </c>
      <c r="G30" s="12">
        <v>12309406</v>
      </c>
      <c r="H30" s="12">
        <v>11629895</v>
      </c>
      <c r="I30" s="12">
        <v>10575937</v>
      </c>
      <c r="J30" s="12">
        <v>5117590</v>
      </c>
    </row>
    <row r="31" spans="1:23" x14ac:dyDescent="0.3">
      <c r="A31" s="123" t="s">
        <v>23</v>
      </c>
      <c r="B31" s="124"/>
      <c r="C31" s="124"/>
      <c r="D31" s="124"/>
      <c r="E31" s="125"/>
      <c r="F31" s="11">
        <v>12309405.609999999</v>
      </c>
      <c r="G31" s="11">
        <v>11629895</v>
      </c>
      <c r="H31" s="77">
        <v>10575937</v>
      </c>
      <c r="I31" s="11">
        <v>5117590</v>
      </c>
      <c r="J31" s="11">
        <v>0</v>
      </c>
    </row>
    <row r="32" spans="1:23" ht="45" customHeight="1" x14ac:dyDescent="0.3">
      <c r="A32" s="120" t="s">
        <v>24</v>
      </c>
      <c r="B32" s="121"/>
      <c r="C32" s="121"/>
      <c r="D32" s="121"/>
      <c r="E32" s="122"/>
      <c r="F32" s="11">
        <v>0</v>
      </c>
      <c r="G32" s="11">
        <v>0</v>
      </c>
      <c r="H32" s="11">
        <v>0</v>
      </c>
      <c r="I32" s="11">
        <v>0</v>
      </c>
      <c r="J32" s="11">
        <v>0</v>
      </c>
    </row>
    <row r="34" spans="1:10" ht="15.6" x14ac:dyDescent="0.3">
      <c r="A34" s="108" t="s">
        <v>25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6" spans="1:10" ht="26.4" x14ac:dyDescent="0.3">
      <c r="A36" s="117" t="s">
        <v>21</v>
      </c>
      <c r="B36" s="117"/>
      <c r="C36" s="117"/>
      <c r="D36" s="117"/>
      <c r="E36" s="117"/>
      <c r="F36" s="4" t="s">
        <v>3</v>
      </c>
      <c r="G36" s="4" t="s">
        <v>4</v>
      </c>
      <c r="H36" s="4" t="s">
        <v>5</v>
      </c>
      <c r="I36" s="4" t="s">
        <v>6</v>
      </c>
      <c r="J36" s="4" t="s">
        <v>7</v>
      </c>
    </row>
    <row r="37" spans="1:10" x14ac:dyDescent="0.3">
      <c r="A37" s="114">
        <v>1</v>
      </c>
      <c r="B37" s="114"/>
      <c r="C37" s="114"/>
      <c r="D37" s="114"/>
      <c r="E37" s="114"/>
      <c r="F37" s="7">
        <v>2</v>
      </c>
      <c r="G37" s="7">
        <v>3</v>
      </c>
      <c r="H37" s="7">
        <v>4</v>
      </c>
      <c r="I37" s="7">
        <v>5</v>
      </c>
      <c r="J37" s="7">
        <v>6</v>
      </c>
    </row>
    <row r="38" spans="1:10" x14ac:dyDescent="0.3">
      <c r="A38" s="116" t="s">
        <v>22</v>
      </c>
      <c r="B38" s="116"/>
      <c r="C38" s="116"/>
      <c r="D38" s="116"/>
      <c r="E38" s="116"/>
      <c r="F38" s="12">
        <f>F30</f>
        <v>14031985.539999999</v>
      </c>
      <c r="G38" s="65">
        <v>12309406</v>
      </c>
      <c r="H38" s="12">
        <f>H30</f>
        <v>11629895</v>
      </c>
      <c r="I38" s="12">
        <f>H41</f>
        <v>10575937</v>
      </c>
      <c r="J38" s="12">
        <f>I41</f>
        <v>5117590</v>
      </c>
    </row>
    <row r="39" spans="1:10" ht="32.25" customHeight="1" x14ac:dyDescent="0.3">
      <c r="A39" s="119" t="s">
        <v>26</v>
      </c>
      <c r="B39" s="119"/>
      <c r="C39" s="119"/>
      <c r="D39" s="119"/>
      <c r="E39" s="119"/>
      <c r="F39" s="12">
        <f>F24</f>
        <v>1722579.9299999983</v>
      </c>
      <c r="G39" s="65">
        <f>G24</f>
        <v>679511</v>
      </c>
      <c r="H39" s="12">
        <f>H24</f>
        <v>1053958</v>
      </c>
      <c r="I39" s="12">
        <f>I24</f>
        <v>5458347</v>
      </c>
      <c r="J39" s="12">
        <f>J24</f>
        <v>5117590</v>
      </c>
    </row>
    <row r="40" spans="1:10" x14ac:dyDescent="0.3">
      <c r="A40" s="116" t="s">
        <v>27</v>
      </c>
      <c r="B40" s="116"/>
      <c r="C40" s="116"/>
      <c r="D40" s="116"/>
      <c r="E40" s="116"/>
      <c r="F40" s="13">
        <v>0</v>
      </c>
      <c r="G40" s="105">
        <v>0</v>
      </c>
      <c r="H40" s="13">
        <v>0</v>
      </c>
      <c r="I40" s="13">
        <v>0</v>
      </c>
      <c r="J40" s="13">
        <v>0</v>
      </c>
    </row>
    <row r="41" spans="1:10" x14ac:dyDescent="0.3">
      <c r="A41" s="118" t="s">
        <v>23</v>
      </c>
      <c r="B41" s="118"/>
      <c r="C41" s="118"/>
      <c r="D41" s="118"/>
      <c r="E41" s="118"/>
      <c r="F41" s="11">
        <f>F38-F39</f>
        <v>12309405.610000001</v>
      </c>
      <c r="G41" s="11">
        <f>G38-G39</f>
        <v>11629895</v>
      </c>
      <c r="H41" s="11">
        <f>H38-H39</f>
        <v>10575937</v>
      </c>
      <c r="I41" s="11">
        <f>I38-I39</f>
        <v>5117590</v>
      </c>
      <c r="J41" s="11">
        <f>J38-J39</f>
        <v>0</v>
      </c>
    </row>
    <row r="44" spans="1:10" x14ac:dyDescent="0.3">
      <c r="I44" s="131" t="s">
        <v>162</v>
      </c>
      <c r="J44" s="131"/>
    </row>
    <row r="45" spans="1:10" x14ac:dyDescent="0.3">
      <c r="I45" s="131" t="s">
        <v>163</v>
      </c>
      <c r="J45" s="131"/>
    </row>
  </sheetData>
  <mergeCells count="34">
    <mergeCell ref="I44:J44"/>
    <mergeCell ref="I45:J45"/>
    <mergeCell ref="A38:E38"/>
    <mergeCell ref="A39:E39"/>
    <mergeCell ref="A40:E40"/>
    <mergeCell ref="A41:E41"/>
    <mergeCell ref="A26:J26"/>
    <mergeCell ref="A34:J34"/>
    <mergeCell ref="A28:E28"/>
    <mergeCell ref="A36:E36"/>
    <mergeCell ref="A29:E29"/>
    <mergeCell ref="A37:E37"/>
    <mergeCell ref="A32:E32"/>
    <mergeCell ref="A31:E31"/>
    <mergeCell ref="A30:E30"/>
    <mergeCell ref="A17:J17"/>
    <mergeCell ref="A19:E19"/>
    <mergeCell ref="A20:E20"/>
    <mergeCell ref="A23:E23"/>
    <mergeCell ref="A24:E24"/>
    <mergeCell ref="A22:E22"/>
    <mergeCell ref="A21:E21"/>
    <mergeCell ref="A15:E15"/>
    <mergeCell ref="A1:J1"/>
    <mergeCell ref="A3:J3"/>
    <mergeCell ref="A5:J5"/>
    <mergeCell ref="A7:E7"/>
    <mergeCell ref="A8:E8"/>
    <mergeCell ref="A9:E9"/>
    <mergeCell ref="A10:E10"/>
    <mergeCell ref="A11:E11"/>
    <mergeCell ref="A12:E12"/>
    <mergeCell ref="A13:E13"/>
    <mergeCell ref="A14:E14"/>
  </mergeCells>
  <pageMargins left="0.7" right="0.7" top="0.75" bottom="0.75" header="0.3" footer="0.3"/>
  <pageSetup paperSize="8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5" zoomScaleNormal="95" workbookViewId="0">
      <selection activeCell="J32" sqref="J32"/>
    </sheetView>
  </sheetViews>
  <sheetFormatPr defaultRowHeight="14.4" x14ac:dyDescent="0.3"/>
  <cols>
    <col min="2" max="2" width="39.88671875" customWidth="1"/>
    <col min="3" max="3" width="17" customWidth="1"/>
    <col min="4" max="4" width="16.88671875" customWidth="1"/>
    <col min="5" max="5" width="14.88671875" customWidth="1"/>
    <col min="6" max="6" width="13.6640625" customWidth="1"/>
    <col min="7" max="7" width="13.44140625" customWidth="1"/>
  </cols>
  <sheetData>
    <row r="1" spans="1:7" ht="15.6" x14ac:dyDescent="0.3">
      <c r="A1" s="129" t="s">
        <v>32</v>
      </c>
      <c r="B1" s="129"/>
      <c r="C1" s="129"/>
      <c r="D1" s="129"/>
      <c r="E1" s="129"/>
      <c r="F1" s="129"/>
      <c r="G1" s="129"/>
    </row>
    <row r="3" spans="1:7" ht="15.6" x14ac:dyDescent="0.3">
      <c r="A3" s="129" t="s">
        <v>33</v>
      </c>
      <c r="B3" s="129"/>
      <c r="C3" s="129"/>
      <c r="D3" s="129"/>
      <c r="E3" s="129"/>
      <c r="F3" s="129"/>
      <c r="G3" s="129"/>
    </row>
    <row r="5" spans="1:7" ht="26.4" x14ac:dyDescent="0.3">
      <c r="A5" s="45" t="s">
        <v>31</v>
      </c>
      <c r="B5" s="46" t="s">
        <v>28</v>
      </c>
      <c r="C5" s="46" t="s">
        <v>3</v>
      </c>
      <c r="D5" s="46" t="s">
        <v>4</v>
      </c>
      <c r="E5" s="46" t="s">
        <v>5</v>
      </c>
      <c r="F5" s="45" t="s">
        <v>29</v>
      </c>
      <c r="G5" s="45" t="s">
        <v>30</v>
      </c>
    </row>
    <row r="6" spans="1:7" x14ac:dyDescent="0.3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</row>
    <row r="7" spans="1:7" s="24" customFormat="1" x14ac:dyDescent="0.3">
      <c r="A7" s="34"/>
      <c r="B7" s="33" t="s">
        <v>34</v>
      </c>
      <c r="C7" s="67">
        <f>C8+C15</f>
        <v>25952182.079999994</v>
      </c>
      <c r="D7" s="35">
        <f t="shared" ref="D7:G7" si="0">D8+D15</f>
        <v>45924874</v>
      </c>
      <c r="E7" s="35">
        <f t="shared" si="0"/>
        <v>50867771</v>
      </c>
      <c r="F7" s="35">
        <f t="shared" si="0"/>
        <v>37029614</v>
      </c>
      <c r="G7" s="35">
        <f t="shared" si="0"/>
        <v>37249687</v>
      </c>
    </row>
    <row r="8" spans="1:7" s="24" customFormat="1" x14ac:dyDescent="0.3">
      <c r="A8" s="23">
        <v>6</v>
      </c>
      <c r="B8" s="22" t="s">
        <v>35</v>
      </c>
      <c r="C8" s="68">
        <f>C9+C10+C11+C12+C13+C14</f>
        <v>25951001.179999996</v>
      </c>
      <c r="D8" s="27">
        <f t="shared" ref="D8:G8" si="1">D9+D10+D11+D12+D13+D14</f>
        <v>45924574</v>
      </c>
      <c r="E8" s="27">
        <f t="shared" si="1"/>
        <v>50867771</v>
      </c>
      <c r="F8" s="27">
        <f t="shared" si="1"/>
        <v>37029614</v>
      </c>
      <c r="G8" s="27">
        <f t="shared" si="1"/>
        <v>37249687</v>
      </c>
    </row>
    <row r="9" spans="1:7" ht="27" x14ac:dyDescent="0.3">
      <c r="A9" s="20">
        <v>63</v>
      </c>
      <c r="B9" s="19" t="s">
        <v>36</v>
      </c>
      <c r="C9" s="69">
        <v>5205950.21</v>
      </c>
      <c r="D9" s="18">
        <v>15818237</v>
      </c>
      <c r="E9" s="18">
        <v>17578832</v>
      </c>
      <c r="F9" s="18">
        <v>470000</v>
      </c>
      <c r="G9" s="18">
        <v>470000</v>
      </c>
    </row>
    <row r="10" spans="1:7" x14ac:dyDescent="0.3">
      <c r="A10" s="20">
        <v>64</v>
      </c>
      <c r="B10" s="17" t="s">
        <v>37</v>
      </c>
      <c r="C10" s="69">
        <v>688.83</v>
      </c>
      <c r="D10" s="18">
        <v>13000</v>
      </c>
      <c r="E10" s="18">
        <v>4000</v>
      </c>
      <c r="F10" s="18">
        <v>4000</v>
      </c>
      <c r="G10" s="18">
        <v>4000</v>
      </c>
    </row>
    <row r="11" spans="1:7" ht="27" x14ac:dyDescent="0.3">
      <c r="A11" s="20">
        <v>65</v>
      </c>
      <c r="B11" s="19" t="s">
        <v>38</v>
      </c>
      <c r="C11" s="69">
        <v>2256398.0499999998</v>
      </c>
      <c r="D11" s="18">
        <v>3550000</v>
      </c>
      <c r="E11" s="18">
        <v>4220000</v>
      </c>
      <c r="F11" s="18">
        <v>4820000</v>
      </c>
      <c r="G11" s="18">
        <v>4140073</v>
      </c>
    </row>
    <row r="12" spans="1:7" ht="40.200000000000003" x14ac:dyDescent="0.3">
      <c r="A12" s="20">
        <v>66</v>
      </c>
      <c r="B12" s="19" t="s">
        <v>39</v>
      </c>
      <c r="C12" s="69">
        <v>4623155.47</v>
      </c>
      <c r="D12" s="18">
        <v>8810000</v>
      </c>
      <c r="E12" s="18">
        <v>9847450</v>
      </c>
      <c r="F12" s="18">
        <v>12060000</v>
      </c>
      <c r="G12" s="18">
        <v>12460000</v>
      </c>
    </row>
    <row r="13" spans="1:7" ht="27" x14ac:dyDescent="0.3">
      <c r="A13" s="20">
        <v>67</v>
      </c>
      <c r="B13" s="19" t="s">
        <v>40</v>
      </c>
      <c r="C13" s="69">
        <v>13860637.74</v>
      </c>
      <c r="D13" s="18">
        <v>17721337</v>
      </c>
      <c r="E13" s="18">
        <v>19205489</v>
      </c>
      <c r="F13" s="18">
        <v>19663614</v>
      </c>
      <c r="G13" s="18">
        <v>20163614</v>
      </c>
    </row>
    <row r="14" spans="1:7" x14ac:dyDescent="0.3">
      <c r="A14" s="20">
        <v>68</v>
      </c>
      <c r="B14" s="17" t="s">
        <v>41</v>
      </c>
      <c r="C14" s="69">
        <v>4170.88</v>
      </c>
      <c r="D14" s="18">
        <v>12000</v>
      </c>
      <c r="E14" s="18">
        <v>12000</v>
      </c>
      <c r="F14" s="18">
        <v>12000</v>
      </c>
      <c r="G14" s="18">
        <v>12000</v>
      </c>
    </row>
    <row r="15" spans="1:7" s="24" customFormat="1" x14ac:dyDescent="0.3">
      <c r="A15" s="21">
        <v>7</v>
      </c>
      <c r="B15" s="22" t="s">
        <v>42</v>
      </c>
      <c r="C15" s="27">
        <f>C16</f>
        <v>1180.9000000000001</v>
      </c>
      <c r="D15" s="27">
        <f t="shared" ref="D15:G15" si="2">D16</f>
        <v>300</v>
      </c>
      <c r="E15" s="27">
        <f t="shared" si="2"/>
        <v>0</v>
      </c>
      <c r="F15" s="27">
        <f t="shared" si="2"/>
        <v>0</v>
      </c>
      <c r="G15" s="27">
        <f t="shared" si="2"/>
        <v>0</v>
      </c>
    </row>
    <row r="16" spans="1:7" ht="27" x14ac:dyDescent="0.3">
      <c r="A16" s="20">
        <v>72</v>
      </c>
      <c r="B16" s="19" t="s">
        <v>43</v>
      </c>
      <c r="C16" s="18">
        <v>1180.9000000000001</v>
      </c>
      <c r="D16" s="18">
        <v>300</v>
      </c>
      <c r="E16" s="18">
        <v>0</v>
      </c>
      <c r="F16" s="18">
        <v>0</v>
      </c>
      <c r="G16" s="18">
        <v>0</v>
      </c>
    </row>
    <row r="20" spans="1:7" ht="26.4" x14ac:dyDescent="0.3">
      <c r="A20" s="45" t="s">
        <v>31</v>
      </c>
      <c r="B20" s="46" t="s">
        <v>28</v>
      </c>
      <c r="C20" s="46" t="s">
        <v>3</v>
      </c>
      <c r="D20" s="46" t="s">
        <v>4</v>
      </c>
      <c r="E20" s="46" t="s">
        <v>5</v>
      </c>
      <c r="F20" s="45" t="s">
        <v>29</v>
      </c>
      <c r="G20" s="45" t="s">
        <v>30</v>
      </c>
    </row>
    <row r="21" spans="1:7" x14ac:dyDescent="0.3">
      <c r="A21" s="20">
        <v>1</v>
      </c>
      <c r="B21" s="20">
        <v>2</v>
      </c>
      <c r="C21" s="20">
        <v>3</v>
      </c>
      <c r="D21" s="20">
        <v>4</v>
      </c>
      <c r="E21" s="20">
        <v>5</v>
      </c>
      <c r="F21" s="20">
        <v>6</v>
      </c>
      <c r="G21" s="20">
        <v>7</v>
      </c>
    </row>
    <row r="22" spans="1:7" s="24" customFormat="1" x14ac:dyDescent="0.3">
      <c r="A22" s="36"/>
      <c r="B22" s="33" t="s">
        <v>44</v>
      </c>
      <c r="C22" s="37">
        <f>C23+C29</f>
        <v>23376179.18</v>
      </c>
      <c r="D22" s="37">
        <f t="shared" ref="D22:G22" si="3">D23+D29</f>
        <v>43963514</v>
      </c>
      <c r="E22" s="37">
        <f t="shared" si="3"/>
        <v>53531964</v>
      </c>
      <c r="F22" s="37">
        <f t="shared" si="3"/>
        <v>30289418</v>
      </c>
      <c r="G22" s="37">
        <f t="shared" si="3"/>
        <v>30450248</v>
      </c>
    </row>
    <row r="23" spans="1:7" s="24" customFormat="1" x14ac:dyDescent="0.3">
      <c r="A23" s="28">
        <v>3</v>
      </c>
      <c r="B23" s="29" t="s">
        <v>45</v>
      </c>
      <c r="C23" s="30">
        <f>SUM(C24:C28)</f>
        <v>20066159.77</v>
      </c>
      <c r="D23" s="30">
        <f t="shared" ref="D23:G23" si="4">SUM(D24:D28)</f>
        <v>26425956</v>
      </c>
      <c r="E23" s="30">
        <f t="shared" si="4"/>
        <v>28633075</v>
      </c>
      <c r="F23" s="30">
        <f t="shared" si="4"/>
        <v>29499695</v>
      </c>
      <c r="G23" s="30">
        <f t="shared" si="4"/>
        <v>29448869</v>
      </c>
    </row>
    <row r="24" spans="1:7" x14ac:dyDescent="0.3">
      <c r="A24" s="15">
        <v>31</v>
      </c>
      <c r="B24" s="9" t="s">
        <v>46</v>
      </c>
      <c r="C24" s="32">
        <v>13381679.07</v>
      </c>
      <c r="D24" s="32">
        <v>17695000</v>
      </c>
      <c r="E24" s="32">
        <v>19275000</v>
      </c>
      <c r="F24" s="8">
        <v>19905000</v>
      </c>
      <c r="G24" s="8">
        <v>20010000</v>
      </c>
    </row>
    <row r="25" spans="1:7" x14ac:dyDescent="0.3">
      <c r="A25" s="15">
        <v>32</v>
      </c>
      <c r="B25" s="9" t="s">
        <v>47</v>
      </c>
      <c r="C25" s="32">
        <v>6488409.6500000004</v>
      </c>
      <c r="D25" s="32">
        <v>8557575</v>
      </c>
      <c r="E25" s="32">
        <v>9083425</v>
      </c>
      <c r="F25" s="8">
        <v>9298225</v>
      </c>
      <c r="G25" s="8">
        <v>9160225</v>
      </c>
    </row>
    <row r="26" spans="1:7" x14ac:dyDescent="0.3">
      <c r="A26" s="15">
        <v>34</v>
      </c>
      <c r="B26" s="9" t="s">
        <v>48</v>
      </c>
      <c r="C26" s="32">
        <v>190443.21</v>
      </c>
      <c r="D26" s="32">
        <v>167581</v>
      </c>
      <c r="E26" s="32">
        <v>269350</v>
      </c>
      <c r="F26" s="8">
        <v>291470</v>
      </c>
      <c r="G26" s="8">
        <v>273644</v>
      </c>
    </row>
    <row r="27" spans="1:7" ht="28.8" x14ac:dyDescent="0.3">
      <c r="A27" s="15">
        <v>37</v>
      </c>
      <c r="B27" s="16" t="s">
        <v>49</v>
      </c>
      <c r="C27" s="32">
        <v>4088.04</v>
      </c>
      <c r="D27" s="32">
        <v>4000</v>
      </c>
      <c r="E27" s="32">
        <v>3500</v>
      </c>
      <c r="F27" s="8">
        <v>3000</v>
      </c>
      <c r="G27" s="8">
        <v>3000</v>
      </c>
    </row>
    <row r="28" spans="1:7" x14ac:dyDescent="0.3">
      <c r="A28" s="15">
        <v>38</v>
      </c>
      <c r="B28" s="9" t="s">
        <v>50</v>
      </c>
      <c r="C28" s="32">
        <v>1539.8</v>
      </c>
      <c r="D28" s="32">
        <v>1800</v>
      </c>
      <c r="E28" s="32">
        <v>1800</v>
      </c>
      <c r="F28" s="8">
        <v>2000</v>
      </c>
      <c r="G28" s="8">
        <v>2000</v>
      </c>
    </row>
    <row r="29" spans="1:7" s="24" customFormat="1" x14ac:dyDescent="0.3">
      <c r="A29" s="28">
        <v>4</v>
      </c>
      <c r="B29" s="29" t="s">
        <v>51</v>
      </c>
      <c r="C29" s="30">
        <f>SUM(C30:C32)</f>
        <v>3310019.41</v>
      </c>
      <c r="D29" s="30">
        <f>SUM(D30:D32)</f>
        <v>17537558</v>
      </c>
      <c r="E29" s="30">
        <f>SUM(E30:E32)</f>
        <v>24898889</v>
      </c>
      <c r="F29" s="30">
        <f t="shared" ref="F29:G29" si="5">SUM(F30:F32)</f>
        <v>789723</v>
      </c>
      <c r="G29" s="30">
        <f t="shared" si="5"/>
        <v>1001379</v>
      </c>
    </row>
    <row r="30" spans="1:7" ht="28.8" x14ac:dyDescent="0.3">
      <c r="A30" s="15">
        <v>41</v>
      </c>
      <c r="B30" s="16" t="s">
        <v>52</v>
      </c>
      <c r="C30" s="32">
        <v>12622.87</v>
      </c>
      <c r="D30" s="32">
        <v>15650</v>
      </c>
      <c r="E30" s="32">
        <v>19250</v>
      </c>
      <c r="F30" s="8">
        <v>20000</v>
      </c>
      <c r="G30" s="8">
        <v>20000</v>
      </c>
    </row>
    <row r="31" spans="1:7" ht="28.8" x14ac:dyDescent="0.3">
      <c r="A31" s="15">
        <v>42</v>
      </c>
      <c r="B31" s="16" t="s">
        <v>53</v>
      </c>
      <c r="C31" s="32">
        <v>3261390.63</v>
      </c>
      <c r="D31" s="32">
        <v>1236348</v>
      </c>
      <c r="E31" s="32">
        <v>3323075</v>
      </c>
      <c r="F31" s="8">
        <v>619723</v>
      </c>
      <c r="G31" s="8">
        <v>769723</v>
      </c>
    </row>
    <row r="32" spans="1:7" ht="28.8" x14ac:dyDescent="0.3">
      <c r="A32" s="15">
        <v>45</v>
      </c>
      <c r="B32" s="16" t="s">
        <v>54</v>
      </c>
      <c r="C32" s="32">
        <v>36005.910000000003</v>
      </c>
      <c r="D32" s="32">
        <v>16285560</v>
      </c>
      <c r="E32" s="32">
        <v>21556564</v>
      </c>
      <c r="F32" s="8">
        <v>150000</v>
      </c>
      <c r="G32" s="8">
        <v>211656</v>
      </c>
    </row>
    <row r="33" spans="5:5" x14ac:dyDescent="0.3">
      <c r="E33" s="5"/>
    </row>
  </sheetData>
  <mergeCells count="2">
    <mergeCell ref="A1:G1"/>
    <mergeCell ref="A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106" zoomScaleNormal="106" workbookViewId="0">
      <selection activeCell="J28" sqref="J27:J28"/>
    </sheetView>
  </sheetViews>
  <sheetFormatPr defaultRowHeight="14.4" x14ac:dyDescent="0.3"/>
  <cols>
    <col min="2" max="2" width="43.44140625" customWidth="1"/>
    <col min="3" max="3" width="16.88671875" customWidth="1"/>
    <col min="4" max="4" width="16.6640625" customWidth="1"/>
    <col min="5" max="5" width="16.5546875" customWidth="1"/>
    <col min="6" max="6" width="15.5546875" customWidth="1"/>
    <col min="7" max="7" width="18.88671875" customWidth="1"/>
    <col min="11" max="11" width="11.5546875" bestFit="1" customWidth="1"/>
    <col min="13" max="13" width="12.33203125" bestFit="1" customWidth="1"/>
  </cols>
  <sheetData>
    <row r="1" spans="1:13" ht="15.6" x14ac:dyDescent="0.3">
      <c r="A1" s="108" t="s">
        <v>55</v>
      </c>
      <c r="B1" s="108"/>
      <c r="C1" s="108"/>
      <c r="D1" s="108"/>
      <c r="E1" s="108"/>
      <c r="F1" s="108"/>
    </row>
    <row r="3" spans="1:13" ht="26.4" x14ac:dyDescent="0.3">
      <c r="A3" s="38" t="s">
        <v>31</v>
      </c>
      <c r="B3" s="38" t="s">
        <v>21</v>
      </c>
      <c r="C3" s="39" t="s">
        <v>3</v>
      </c>
      <c r="D3" s="38" t="s">
        <v>4</v>
      </c>
      <c r="E3" s="38" t="s">
        <v>5</v>
      </c>
      <c r="F3" s="38" t="s">
        <v>6</v>
      </c>
      <c r="G3" s="38" t="s">
        <v>56</v>
      </c>
    </row>
    <row r="4" spans="1:13" x14ac:dyDescent="0.3">
      <c r="A4" s="40">
        <v>1</v>
      </c>
      <c r="B4" s="41">
        <v>2</v>
      </c>
      <c r="C4" s="41">
        <v>3</v>
      </c>
      <c r="D4" s="40">
        <v>4</v>
      </c>
      <c r="E4" s="40">
        <v>5</v>
      </c>
      <c r="F4" s="40">
        <v>6</v>
      </c>
      <c r="G4" s="40">
        <v>7</v>
      </c>
    </row>
    <row r="5" spans="1:13" x14ac:dyDescent="0.3">
      <c r="A5" s="44"/>
      <c r="B5" s="44" t="s">
        <v>34</v>
      </c>
      <c r="C5" s="70">
        <f>C6+C8+C10+C13+C16+C18</f>
        <v>25952182.079999998</v>
      </c>
      <c r="D5" s="70">
        <f>D6+D8+D10+D13+D16+D18</f>
        <v>45924874</v>
      </c>
      <c r="E5" s="70">
        <f t="shared" ref="E5:G5" si="0">E6+E8+E10+E13+E16+E18</f>
        <v>50867771</v>
      </c>
      <c r="F5" s="70">
        <f t="shared" si="0"/>
        <v>37029614</v>
      </c>
      <c r="G5" s="70">
        <f t="shared" si="0"/>
        <v>37249687</v>
      </c>
    </row>
    <row r="6" spans="1:13" s="24" customFormat="1" x14ac:dyDescent="0.3">
      <c r="A6" s="42">
        <v>1</v>
      </c>
      <c r="B6" s="29" t="s">
        <v>62</v>
      </c>
      <c r="C6" s="71">
        <f>C7</f>
        <v>75519</v>
      </c>
      <c r="D6" s="71">
        <f t="shared" ref="D6:G6" si="1">D7</f>
        <v>557723</v>
      </c>
      <c r="E6" s="71">
        <f t="shared" si="1"/>
        <v>331875</v>
      </c>
      <c r="F6" s="71">
        <f t="shared" si="1"/>
        <v>400000</v>
      </c>
      <c r="G6" s="71">
        <f t="shared" si="1"/>
        <v>800000</v>
      </c>
    </row>
    <row r="7" spans="1:13" x14ac:dyDescent="0.3">
      <c r="A7" s="14">
        <v>11</v>
      </c>
      <c r="B7" s="9" t="s">
        <v>63</v>
      </c>
      <c r="C7" s="72">
        <v>75519</v>
      </c>
      <c r="D7" s="72">
        <v>557723</v>
      </c>
      <c r="E7" s="72">
        <v>331875</v>
      </c>
      <c r="F7" s="72">
        <v>400000</v>
      </c>
      <c r="G7" s="72">
        <v>800000</v>
      </c>
    </row>
    <row r="8" spans="1:13" s="24" customFormat="1" x14ac:dyDescent="0.3">
      <c r="A8" s="42">
        <v>3</v>
      </c>
      <c r="B8" s="29" t="s">
        <v>64</v>
      </c>
      <c r="C8" s="71">
        <f>C9</f>
        <v>4578587.12</v>
      </c>
      <c r="D8" s="71">
        <f t="shared" ref="D8:G8" si="2">D9</f>
        <v>8775000</v>
      </c>
      <c r="E8" s="71">
        <f t="shared" si="2"/>
        <v>9803450</v>
      </c>
      <c r="F8" s="71">
        <f t="shared" si="2"/>
        <v>12016000</v>
      </c>
      <c r="G8" s="71">
        <f t="shared" si="2"/>
        <v>12416000</v>
      </c>
    </row>
    <row r="9" spans="1:13" x14ac:dyDescent="0.3">
      <c r="A9" s="14">
        <v>31</v>
      </c>
      <c r="B9" s="9" t="s">
        <v>65</v>
      </c>
      <c r="C9" s="72">
        <v>4578587.12</v>
      </c>
      <c r="D9" s="72">
        <v>8775000</v>
      </c>
      <c r="E9" s="72">
        <v>9803450</v>
      </c>
      <c r="F9" s="72">
        <v>12016000</v>
      </c>
      <c r="G9" s="72">
        <v>12416000</v>
      </c>
    </row>
    <row r="10" spans="1:13" s="24" customFormat="1" x14ac:dyDescent="0.3">
      <c r="A10" s="42">
        <v>4</v>
      </c>
      <c r="B10" s="29" t="s">
        <v>71</v>
      </c>
      <c r="C10" s="71">
        <f>C11+C12</f>
        <v>16036942.609999999</v>
      </c>
      <c r="D10" s="71">
        <f t="shared" ref="D10:G10" si="3">D11+D12</f>
        <v>20663614</v>
      </c>
      <c r="E10" s="71">
        <f t="shared" si="3"/>
        <v>23073614</v>
      </c>
      <c r="F10" s="71">
        <f t="shared" si="3"/>
        <v>24063614</v>
      </c>
      <c r="G10" s="71">
        <f t="shared" si="3"/>
        <v>23483687</v>
      </c>
    </row>
    <row r="11" spans="1:13" x14ac:dyDescent="0.3">
      <c r="A11" s="14">
        <v>43</v>
      </c>
      <c r="B11" s="9" t="s">
        <v>66</v>
      </c>
      <c r="C11" s="72">
        <v>15373328.609999999</v>
      </c>
      <c r="D11" s="72">
        <v>20000000</v>
      </c>
      <c r="E11" s="72">
        <v>22410000</v>
      </c>
      <c r="F11" s="72">
        <v>23400000</v>
      </c>
      <c r="G11" s="72">
        <v>22820073</v>
      </c>
    </row>
    <row r="12" spans="1:13" x14ac:dyDescent="0.3">
      <c r="A12" s="14">
        <v>44</v>
      </c>
      <c r="B12" s="9" t="s">
        <v>67</v>
      </c>
      <c r="C12" s="72">
        <v>663614</v>
      </c>
      <c r="D12" s="72">
        <v>663614</v>
      </c>
      <c r="E12" s="72">
        <v>663614</v>
      </c>
      <c r="F12" s="72">
        <v>663614</v>
      </c>
      <c r="G12" s="72">
        <v>663614</v>
      </c>
    </row>
    <row r="13" spans="1:13" s="24" customFormat="1" x14ac:dyDescent="0.3">
      <c r="A13" s="42">
        <v>5</v>
      </c>
      <c r="B13" s="29" t="s">
        <v>68</v>
      </c>
      <c r="C13" s="71">
        <f>C14+C15</f>
        <v>5205950.21</v>
      </c>
      <c r="D13" s="71">
        <f t="shared" ref="D13:G13" si="4">D14+D15</f>
        <v>15818237</v>
      </c>
      <c r="E13" s="71">
        <f t="shared" si="4"/>
        <v>17578832</v>
      </c>
      <c r="F13" s="71">
        <f t="shared" si="4"/>
        <v>470000</v>
      </c>
      <c r="G13" s="71">
        <f t="shared" si="4"/>
        <v>470000</v>
      </c>
    </row>
    <row r="14" spans="1:13" x14ac:dyDescent="0.3">
      <c r="A14" s="14">
        <v>51</v>
      </c>
      <c r="B14" s="9" t="s">
        <v>69</v>
      </c>
      <c r="C14" s="72">
        <v>1946788.62</v>
      </c>
      <c r="D14" s="72">
        <v>15343094</v>
      </c>
      <c r="E14" s="72">
        <v>17212601</v>
      </c>
      <c r="F14" s="72">
        <v>100000</v>
      </c>
      <c r="G14" s="72">
        <v>100000</v>
      </c>
      <c r="M14" s="5"/>
    </row>
    <row r="15" spans="1:13" x14ac:dyDescent="0.3">
      <c r="A15" s="14">
        <v>52</v>
      </c>
      <c r="B15" s="9" t="s">
        <v>70</v>
      </c>
      <c r="C15" s="72">
        <v>3259161.59</v>
      </c>
      <c r="D15" s="72">
        <v>475143</v>
      </c>
      <c r="E15" s="72">
        <v>366231</v>
      </c>
      <c r="F15" s="72">
        <v>370000</v>
      </c>
      <c r="G15" s="72">
        <v>370000</v>
      </c>
      <c r="M15" s="5"/>
    </row>
    <row r="16" spans="1:13" s="24" customFormat="1" x14ac:dyDescent="0.3">
      <c r="A16" s="42">
        <v>6</v>
      </c>
      <c r="B16" s="29" t="s">
        <v>72</v>
      </c>
      <c r="C16" s="71">
        <f>C17</f>
        <v>49428.06</v>
      </c>
      <c r="D16" s="71">
        <f t="shared" ref="D16:G16" si="5">D17</f>
        <v>60000</v>
      </c>
      <c r="E16" s="71">
        <f t="shared" si="5"/>
        <v>60000</v>
      </c>
      <c r="F16" s="71">
        <f t="shared" si="5"/>
        <v>60000</v>
      </c>
      <c r="G16" s="71">
        <f t="shared" si="5"/>
        <v>60000</v>
      </c>
      <c r="M16" s="26"/>
    </row>
    <row r="17" spans="1:13" x14ac:dyDescent="0.3">
      <c r="A17" s="14">
        <v>61</v>
      </c>
      <c r="B17" s="9" t="s">
        <v>73</v>
      </c>
      <c r="C17" s="72">
        <v>49428.06</v>
      </c>
      <c r="D17" s="72">
        <v>60000</v>
      </c>
      <c r="E17" s="72">
        <v>60000</v>
      </c>
      <c r="F17" s="72">
        <v>60000</v>
      </c>
      <c r="G17" s="72">
        <v>60000</v>
      </c>
      <c r="M17" s="5"/>
    </row>
    <row r="18" spans="1:13" s="25" customFormat="1" ht="28.8" x14ac:dyDescent="0.3">
      <c r="A18" s="28">
        <v>7</v>
      </c>
      <c r="B18" s="43" t="s">
        <v>74</v>
      </c>
      <c r="C18" s="71">
        <f>C19</f>
        <v>5755.08</v>
      </c>
      <c r="D18" s="71">
        <f t="shared" ref="D18:G18" si="6">D19</f>
        <v>50300</v>
      </c>
      <c r="E18" s="71">
        <f t="shared" si="6"/>
        <v>20000</v>
      </c>
      <c r="F18" s="71">
        <f t="shared" si="6"/>
        <v>20000</v>
      </c>
      <c r="G18" s="71">
        <f t="shared" si="6"/>
        <v>20000</v>
      </c>
    </row>
    <row r="19" spans="1:13" x14ac:dyDescent="0.3">
      <c r="A19" s="14">
        <v>71</v>
      </c>
      <c r="B19" s="9" t="s">
        <v>75</v>
      </c>
      <c r="C19" s="72">
        <v>5755.08</v>
      </c>
      <c r="D19" s="72">
        <v>50300</v>
      </c>
      <c r="E19" s="72">
        <v>20000</v>
      </c>
      <c r="F19" s="72">
        <v>20000</v>
      </c>
      <c r="G19" s="72">
        <v>20000</v>
      </c>
      <c r="M19" s="5"/>
    </row>
    <row r="20" spans="1:13" x14ac:dyDescent="0.3">
      <c r="M20" s="5"/>
    </row>
    <row r="21" spans="1:13" x14ac:dyDescent="0.3">
      <c r="K21" s="5"/>
      <c r="M21" s="5"/>
    </row>
    <row r="22" spans="1:13" ht="26.4" x14ac:dyDescent="0.3">
      <c r="A22" s="38" t="s">
        <v>31</v>
      </c>
      <c r="B22" s="38" t="s">
        <v>21</v>
      </c>
      <c r="C22" s="38" t="s">
        <v>3</v>
      </c>
      <c r="D22" s="38" t="s">
        <v>4</v>
      </c>
      <c r="E22" s="38" t="s">
        <v>5</v>
      </c>
      <c r="F22" s="38" t="s">
        <v>6</v>
      </c>
      <c r="G22" s="38" t="s">
        <v>56</v>
      </c>
      <c r="K22" s="5"/>
      <c r="M22" s="5"/>
    </row>
    <row r="23" spans="1:13" x14ac:dyDescent="0.3">
      <c r="A23" s="40">
        <v>1</v>
      </c>
      <c r="B23" s="40">
        <v>2</v>
      </c>
      <c r="C23" s="40">
        <v>3</v>
      </c>
      <c r="D23" s="40">
        <v>4</v>
      </c>
      <c r="E23" s="40">
        <v>5</v>
      </c>
      <c r="F23" s="40">
        <v>6</v>
      </c>
      <c r="G23" s="40">
        <v>7</v>
      </c>
    </row>
    <row r="24" spans="1:13" x14ac:dyDescent="0.3">
      <c r="A24" s="44"/>
      <c r="B24" s="44" t="s">
        <v>44</v>
      </c>
      <c r="C24" s="63">
        <f t="shared" ref="C24:D24" si="7">C25+C27+C29+C32+C35+C37+C39</f>
        <v>23376179.179999996</v>
      </c>
      <c r="D24" s="63">
        <f t="shared" si="7"/>
        <v>43963514</v>
      </c>
      <c r="E24" s="63">
        <f>E25+E27+E29+E32+E35+E37+E39</f>
        <v>53531964</v>
      </c>
      <c r="F24" s="63">
        <f t="shared" ref="F24:G24" si="8">F25+F27+F29+F32+F35+F37+F39</f>
        <v>30289418</v>
      </c>
      <c r="G24" s="63">
        <f t="shared" si="8"/>
        <v>30450248</v>
      </c>
    </row>
    <row r="25" spans="1:13" s="24" customFormat="1" x14ac:dyDescent="0.3">
      <c r="A25" s="42">
        <v>1</v>
      </c>
      <c r="B25" s="42" t="s">
        <v>62</v>
      </c>
      <c r="C25" s="64">
        <f>C26</f>
        <v>75519</v>
      </c>
      <c r="D25" s="64">
        <f t="shared" ref="D25:G25" si="9">D26</f>
        <v>557723</v>
      </c>
      <c r="E25" s="64">
        <f>E26</f>
        <v>331875</v>
      </c>
      <c r="F25" s="64">
        <f t="shared" si="9"/>
        <v>400000</v>
      </c>
      <c r="G25" s="47">
        <f t="shared" si="9"/>
        <v>400000</v>
      </c>
    </row>
    <row r="26" spans="1:13" x14ac:dyDescent="0.3">
      <c r="A26" s="14">
        <v>11</v>
      </c>
      <c r="B26" s="48" t="s">
        <v>63</v>
      </c>
      <c r="C26" s="65">
        <v>75519</v>
      </c>
      <c r="D26" s="65">
        <v>557723</v>
      </c>
      <c r="E26" s="65">
        <v>331875</v>
      </c>
      <c r="F26" s="66">
        <v>400000</v>
      </c>
      <c r="G26" s="8">
        <v>400000</v>
      </c>
    </row>
    <row r="27" spans="1:13" s="24" customFormat="1" x14ac:dyDescent="0.3">
      <c r="A27" s="42">
        <v>3</v>
      </c>
      <c r="B27" s="42" t="s">
        <v>64</v>
      </c>
      <c r="C27" s="64">
        <f>C28</f>
        <v>4578587.12</v>
      </c>
      <c r="D27" s="64">
        <f t="shared" ref="D27:G27" si="10">D28</f>
        <v>8275000</v>
      </c>
      <c r="E27" s="64">
        <f t="shared" si="10"/>
        <v>9624784</v>
      </c>
      <c r="F27" s="64">
        <f t="shared" si="10"/>
        <v>11516000</v>
      </c>
      <c r="G27" s="47">
        <f t="shared" si="10"/>
        <v>12143477</v>
      </c>
      <c r="M27" s="26"/>
    </row>
    <row r="28" spans="1:13" x14ac:dyDescent="0.3">
      <c r="A28" s="14">
        <v>31</v>
      </c>
      <c r="B28" s="48" t="s">
        <v>65</v>
      </c>
      <c r="C28" s="65">
        <v>4578587.12</v>
      </c>
      <c r="D28" s="65">
        <v>8275000</v>
      </c>
      <c r="E28" s="65">
        <v>9624784</v>
      </c>
      <c r="F28" s="66">
        <v>11516000</v>
      </c>
      <c r="G28" s="8">
        <v>12143477</v>
      </c>
    </row>
    <row r="29" spans="1:13" s="24" customFormat="1" x14ac:dyDescent="0.3">
      <c r="A29" s="42">
        <v>4</v>
      </c>
      <c r="B29" s="42" t="s">
        <v>71</v>
      </c>
      <c r="C29" s="64">
        <f>C30+C31</f>
        <v>15512732.01</v>
      </c>
      <c r="D29" s="64">
        <f t="shared" ref="D29:G29" si="11">D30+D31</f>
        <v>19202254</v>
      </c>
      <c r="E29" s="64">
        <f t="shared" si="11"/>
        <v>20916473</v>
      </c>
      <c r="F29" s="64">
        <f t="shared" si="11"/>
        <v>17823418</v>
      </c>
      <c r="G29" s="47">
        <f t="shared" si="11"/>
        <v>17356771</v>
      </c>
    </row>
    <row r="30" spans="1:13" x14ac:dyDescent="0.3">
      <c r="A30" s="14">
        <v>43</v>
      </c>
      <c r="B30" s="48" t="s">
        <v>66</v>
      </c>
      <c r="C30" s="65">
        <v>15327317.15</v>
      </c>
      <c r="D30" s="65">
        <v>19022931</v>
      </c>
      <c r="E30" s="65">
        <v>20737150</v>
      </c>
      <c r="F30" s="66">
        <v>17644095</v>
      </c>
      <c r="G30" s="8">
        <v>17177448</v>
      </c>
    </row>
    <row r="31" spans="1:13" x14ac:dyDescent="0.3">
      <c r="A31" s="14">
        <v>44</v>
      </c>
      <c r="B31" s="48" t="s">
        <v>67</v>
      </c>
      <c r="C31" s="65">
        <v>185414.86</v>
      </c>
      <c r="D31" s="65">
        <v>179323</v>
      </c>
      <c r="E31" s="65">
        <v>179323</v>
      </c>
      <c r="F31" s="66">
        <v>179323</v>
      </c>
      <c r="G31" s="8">
        <v>179323</v>
      </c>
    </row>
    <row r="32" spans="1:13" s="24" customFormat="1" x14ac:dyDescent="0.3">
      <c r="A32" s="42">
        <v>5</v>
      </c>
      <c r="B32" s="42" t="s">
        <v>68</v>
      </c>
      <c r="C32" s="64">
        <f>C33+C34</f>
        <v>3154157.91</v>
      </c>
      <c r="D32" s="64">
        <f t="shared" ref="D32:G32" si="12">D33+D34</f>
        <v>15818237</v>
      </c>
      <c r="E32" s="64">
        <f t="shared" si="12"/>
        <v>17578832</v>
      </c>
      <c r="F32" s="64">
        <f t="shared" si="12"/>
        <v>470000</v>
      </c>
      <c r="G32" s="47">
        <f t="shared" si="12"/>
        <v>470000</v>
      </c>
    </row>
    <row r="33" spans="1:7" x14ac:dyDescent="0.3">
      <c r="A33" s="14">
        <v>51</v>
      </c>
      <c r="B33" s="48" t="s">
        <v>69</v>
      </c>
      <c r="C33" s="12">
        <v>1946788.62</v>
      </c>
      <c r="D33" s="12">
        <v>15343094</v>
      </c>
      <c r="E33" s="12">
        <v>17212601</v>
      </c>
      <c r="F33" s="8">
        <v>100000</v>
      </c>
      <c r="G33" s="8">
        <v>100000</v>
      </c>
    </row>
    <row r="34" spans="1:7" x14ac:dyDescent="0.3">
      <c r="A34" s="14">
        <v>52</v>
      </c>
      <c r="B34" s="48" t="s">
        <v>70</v>
      </c>
      <c r="C34" s="12">
        <v>1207369.29</v>
      </c>
      <c r="D34" s="12">
        <v>475143</v>
      </c>
      <c r="E34" s="12">
        <v>366231</v>
      </c>
      <c r="F34" s="8">
        <v>370000</v>
      </c>
      <c r="G34" s="8">
        <v>370000</v>
      </c>
    </row>
    <row r="35" spans="1:7" s="24" customFormat="1" x14ac:dyDescent="0.3">
      <c r="A35" s="42">
        <v>6</v>
      </c>
      <c r="B35" s="42" t="s">
        <v>72</v>
      </c>
      <c r="C35" s="47">
        <f>C36</f>
        <v>49428.06</v>
      </c>
      <c r="D35" s="47">
        <f t="shared" ref="D35:G35" si="13">D36</f>
        <v>60000</v>
      </c>
      <c r="E35" s="47">
        <f t="shared" si="13"/>
        <v>60000</v>
      </c>
      <c r="F35" s="47">
        <f t="shared" si="13"/>
        <v>60000</v>
      </c>
      <c r="G35" s="47">
        <f t="shared" si="13"/>
        <v>60000</v>
      </c>
    </row>
    <row r="36" spans="1:7" x14ac:dyDescent="0.3">
      <c r="A36" s="14">
        <v>61</v>
      </c>
      <c r="B36" s="48" t="s">
        <v>73</v>
      </c>
      <c r="C36" s="12">
        <v>49428.06</v>
      </c>
      <c r="D36" s="12">
        <v>60000</v>
      </c>
      <c r="E36" s="12">
        <v>60000</v>
      </c>
      <c r="F36" s="8">
        <v>60000</v>
      </c>
      <c r="G36" s="8">
        <v>60000</v>
      </c>
    </row>
    <row r="37" spans="1:7" s="24" customFormat="1" ht="28.8" x14ac:dyDescent="0.3">
      <c r="A37" s="28">
        <v>7</v>
      </c>
      <c r="B37" s="49" t="s">
        <v>74</v>
      </c>
      <c r="C37" s="47">
        <f>C38</f>
        <v>5755.08</v>
      </c>
      <c r="D37" s="47">
        <f t="shared" ref="D37:G37" si="14">D38</f>
        <v>50300</v>
      </c>
      <c r="E37" s="47">
        <f t="shared" si="14"/>
        <v>20000</v>
      </c>
      <c r="F37" s="47">
        <f t="shared" si="14"/>
        <v>20000</v>
      </c>
      <c r="G37" s="47">
        <f t="shared" si="14"/>
        <v>20000</v>
      </c>
    </row>
    <row r="38" spans="1:7" x14ac:dyDescent="0.3">
      <c r="A38" s="14">
        <v>71</v>
      </c>
      <c r="B38" s="48" t="s">
        <v>75</v>
      </c>
      <c r="C38" s="12">
        <v>5755.08</v>
      </c>
      <c r="D38" s="12">
        <v>50300</v>
      </c>
      <c r="E38" s="12">
        <v>20000</v>
      </c>
      <c r="F38" s="8">
        <v>20000</v>
      </c>
      <c r="G38" s="8">
        <v>20000</v>
      </c>
    </row>
    <row r="39" spans="1:7" s="24" customFormat="1" x14ac:dyDescent="0.3">
      <c r="A39" s="74">
        <v>8</v>
      </c>
      <c r="B39" s="74" t="s">
        <v>128</v>
      </c>
      <c r="C39" s="31">
        <v>0</v>
      </c>
      <c r="D39" s="31">
        <v>0</v>
      </c>
      <c r="E39" s="31">
        <f>E40</f>
        <v>5000000</v>
      </c>
      <c r="F39" s="31">
        <v>0</v>
      </c>
      <c r="G39" s="31">
        <v>0</v>
      </c>
    </row>
    <row r="40" spans="1:7" x14ac:dyDescent="0.3">
      <c r="A40" s="76">
        <v>81</v>
      </c>
      <c r="B40" s="75" t="s">
        <v>129</v>
      </c>
      <c r="C40" s="8">
        <v>0</v>
      </c>
      <c r="D40" s="8">
        <v>0</v>
      </c>
      <c r="E40" s="8">
        <v>5000000</v>
      </c>
      <c r="F40" s="8">
        <v>0</v>
      </c>
      <c r="G40" s="8"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selection activeCell="G50" sqref="G50"/>
    </sheetView>
  </sheetViews>
  <sheetFormatPr defaultRowHeight="14.4" x14ac:dyDescent="0.3"/>
  <cols>
    <col min="2" max="2" width="47.88671875" customWidth="1"/>
    <col min="3" max="4" width="18" customWidth="1"/>
    <col min="5" max="5" width="17.44140625" customWidth="1"/>
    <col min="6" max="6" width="13.88671875" customWidth="1"/>
    <col min="7" max="7" width="14" customWidth="1"/>
    <col min="10" max="12" width="12.33203125" bestFit="1" customWidth="1"/>
  </cols>
  <sheetData>
    <row r="1" spans="1:12" ht="15.6" x14ac:dyDescent="0.3">
      <c r="B1" s="108" t="s">
        <v>76</v>
      </c>
      <c r="C1" s="130"/>
      <c r="D1" s="130"/>
      <c r="E1" s="130"/>
      <c r="F1" s="130"/>
      <c r="G1" s="130"/>
    </row>
    <row r="2" spans="1:12" ht="17.399999999999999" x14ac:dyDescent="0.3">
      <c r="B2" s="1"/>
      <c r="C2" s="1"/>
      <c r="D2" s="1"/>
      <c r="E2" s="1"/>
      <c r="F2" s="2"/>
      <c r="G2" s="2"/>
    </row>
    <row r="3" spans="1:12" ht="26.4" x14ac:dyDescent="0.3">
      <c r="A3" s="38" t="s">
        <v>31</v>
      </c>
      <c r="B3" s="38" t="s">
        <v>77</v>
      </c>
      <c r="C3" s="39" t="s">
        <v>3</v>
      </c>
      <c r="D3" s="38" t="s">
        <v>4</v>
      </c>
      <c r="E3" s="38" t="s">
        <v>5</v>
      </c>
      <c r="F3" s="38" t="s">
        <v>6</v>
      </c>
      <c r="G3" s="38" t="s">
        <v>56</v>
      </c>
    </row>
    <row r="4" spans="1:12" x14ac:dyDescent="0.3">
      <c r="A4" s="40">
        <v>1</v>
      </c>
      <c r="B4" s="41">
        <v>2</v>
      </c>
      <c r="C4" s="41">
        <v>3</v>
      </c>
      <c r="D4" s="40">
        <v>4</v>
      </c>
      <c r="E4" s="40">
        <v>5</v>
      </c>
      <c r="F4" s="40">
        <v>6</v>
      </c>
      <c r="G4" s="40">
        <v>7</v>
      </c>
    </row>
    <row r="5" spans="1:12" s="24" customFormat="1" x14ac:dyDescent="0.3">
      <c r="A5" s="54"/>
      <c r="B5" s="54" t="s">
        <v>44</v>
      </c>
      <c r="C5" s="55">
        <f>C6</f>
        <v>23376179.18</v>
      </c>
      <c r="D5" s="55">
        <f t="shared" ref="D5:G5" si="0">D6</f>
        <v>43963514</v>
      </c>
      <c r="E5" s="55">
        <f t="shared" si="0"/>
        <v>53531964</v>
      </c>
      <c r="F5" s="55">
        <f t="shared" si="0"/>
        <v>30289418</v>
      </c>
      <c r="G5" s="55">
        <f t="shared" si="0"/>
        <v>30450248</v>
      </c>
      <c r="H5" s="26"/>
    </row>
    <row r="6" spans="1:12" s="24" customFormat="1" x14ac:dyDescent="0.3">
      <c r="A6" s="50" t="s">
        <v>82</v>
      </c>
      <c r="B6" s="28" t="s">
        <v>78</v>
      </c>
      <c r="C6" s="30">
        <f>C7+C8+C9</f>
        <v>23376179.18</v>
      </c>
      <c r="D6" s="30">
        <f t="shared" ref="D6:G6" si="1">D7+D8+D9</f>
        <v>43963514</v>
      </c>
      <c r="E6" s="30">
        <f t="shared" si="1"/>
        <v>53531964</v>
      </c>
      <c r="F6" s="30">
        <f t="shared" si="1"/>
        <v>30289418</v>
      </c>
      <c r="G6" s="30">
        <f t="shared" si="1"/>
        <v>30450248</v>
      </c>
    </row>
    <row r="7" spans="1:12" x14ac:dyDescent="0.3">
      <c r="A7" s="51" t="s">
        <v>83</v>
      </c>
      <c r="B7" s="52" t="s">
        <v>79</v>
      </c>
      <c r="C7" s="32">
        <v>22276779.57</v>
      </c>
      <c r="D7" s="32">
        <v>26490849</v>
      </c>
      <c r="E7" s="32">
        <v>28749652</v>
      </c>
      <c r="F7" s="32">
        <v>27640095</v>
      </c>
      <c r="G7" s="32">
        <v>28040925</v>
      </c>
    </row>
    <row r="8" spans="1:12" x14ac:dyDescent="0.3">
      <c r="A8" s="51" t="s">
        <v>84</v>
      </c>
      <c r="B8" s="52" t="s">
        <v>80</v>
      </c>
      <c r="C8" s="32">
        <v>0</v>
      </c>
      <c r="D8" s="32">
        <v>15625817</v>
      </c>
      <c r="E8" s="32">
        <v>22878114</v>
      </c>
      <c r="F8" s="32">
        <v>620000</v>
      </c>
      <c r="G8" s="32">
        <v>630000</v>
      </c>
    </row>
    <row r="9" spans="1:12" ht="28.8" x14ac:dyDescent="0.3">
      <c r="A9" s="51" t="s">
        <v>85</v>
      </c>
      <c r="B9" s="53" t="s">
        <v>81</v>
      </c>
      <c r="C9" s="32">
        <v>1099399.6100000001</v>
      </c>
      <c r="D9" s="32">
        <v>1846848</v>
      </c>
      <c r="E9" s="32">
        <v>1904198</v>
      </c>
      <c r="F9" s="32">
        <v>2029323</v>
      </c>
      <c r="G9" s="32">
        <v>1779323</v>
      </c>
      <c r="J9" s="5"/>
      <c r="K9" s="5"/>
      <c r="L9" s="5"/>
    </row>
    <row r="13" spans="1:12" x14ac:dyDescent="0.3">
      <c r="E13" s="5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96" zoomScaleNormal="96" workbookViewId="0">
      <selection activeCell="G11" sqref="G11"/>
    </sheetView>
  </sheetViews>
  <sheetFormatPr defaultRowHeight="14.4" x14ac:dyDescent="0.3"/>
  <cols>
    <col min="2" max="2" width="51.6640625" customWidth="1"/>
    <col min="3" max="3" width="16.44140625" customWidth="1"/>
    <col min="4" max="4" width="17" customWidth="1"/>
    <col min="5" max="5" width="17.88671875" customWidth="1"/>
    <col min="6" max="6" width="15.6640625" customWidth="1"/>
    <col min="7" max="7" width="17.109375" customWidth="1"/>
  </cols>
  <sheetData>
    <row r="1" spans="1:7" ht="15.6" x14ac:dyDescent="0.3">
      <c r="A1" s="108" t="s">
        <v>86</v>
      </c>
      <c r="B1" s="108"/>
      <c r="C1" s="108"/>
      <c r="D1" s="108"/>
      <c r="E1" s="108"/>
      <c r="F1" s="108"/>
      <c r="G1" s="108"/>
    </row>
    <row r="2" spans="1:7" ht="15.6" x14ac:dyDescent="0.3">
      <c r="A2" s="3"/>
      <c r="B2" s="3"/>
      <c r="C2" s="3"/>
      <c r="D2" s="3"/>
      <c r="E2" s="3"/>
      <c r="F2" s="3"/>
      <c r="G2" s="3"/>
    </row>
    <row r="3" spans="1:7" ht="15.6" x14ac:dyDescent="0.3">
      <c r="A3" s="108" t="s">
        <v>87</v>
      </c>
      <c r="B3" s="108"/>
      <c r="C3" s="108"/>
      <c r="D3" s="108"/>
      <c r="E3" s="108"/>
      <c r="F3" s="108"/>
      <c r="G3" s="108"/>
    </row>
    <row r="4" spans="1:7" ht="17.399999999999999" x14ac:dyDescent="0.3">
      <c r="A4" s="1"/>
      <c r="B4" s="1"/>
      <c r="C4" s="1"/>
      <c r="D4" s="1"/>
      <c r="E4" s="1"/>
      <c r="F4" s="2"/>
      <c r="G4" s="2"/>
    </row>
    <row r="5" spans="1:7" ht="26.4" x14ac:dyDescent="0.3">
      <c r="A5" s="38" t="s">
        <v>31</v>
      </c>
      <c r="B5" s="39" t="s">
        <v>21</v>
      </c>
      <c r="C5" s="39" t="s">
        <v>3</v>
      </c>
      <c r="D5" s="38" t="s">
        <v>4</v>
      </c>
      <c r="E5" s="38" t="s">
        <v>5</v>
      </c>
      <c r="F5" s="38" t="s">
        <v>6</v>
      </c>
      <c r="G5" s="38" t="s">
        <v>56</v>
      </c>
    </row>
    <row r="6" spans="1:7" x14ac:dyDescent="0.3">
      <c r="A6" s="40">
        <v>1</v>
      </c>
      <c r="B6" s="41">
        <v>2</v>
      </c>
      <c r="C6" s="41">
        <v>3</v>
      </c>
      <c r="D6" s="40">
        <v>4</v>
      </c>
      <c r="E6" s="40">
        <v>5</v>
      </c>
      <c r="F6" s="40">
        <v>6</v>
      </c>
      <c r="G6" s="40">
        <v>7</v>
      </c>
    </row>
    <row r="7" spans="1:7" s="24" customFormat="1" x14ac:dyDescent="0.3">
      <c r="A7" s="28">
        <v>8</v>
      </c>
      <c r="B7" s="28" t="s">
        <v>88</v>
      </c>
      <c r="C7" s="30">
        <f>C8</f>
        <v>770254.09</v>
      </c>
      <c r="D7" s="71">
        <f t="shared" ref="D7:G7" si="0">D8</f>
        <v>0</v>
      </c>
      <c r="E7" s="30">
        <f t="shared" si="0"/>
        <v>5000000</v>
      </c>
      <c r="F7" s="30">
        <f t="shared" si="0"/>
        <v>0</v>
      </c>
      <c r="G7" s="30">
        <f t="shared" si="0"/>
        <v>0</v>
      </c>
    </row>
    <row r="8" spans="1:7" x14ac:dyDescent="0.3">
      <c r="A8" s="15">
        <v>84</v>
      </c>
      <c r="B8" s="52" t="s">
        <v>89</v>
      </c>
      <c r="C8" s="32">
        <v>770254.09</v>
      </c>
      <c r="D8" s="32">
        <v>0</v>
      </c>
      <c r="E8" s="32">
        <v>5000000</v>
      </c>
      <c r="F8" s="32">
        <v>0</v>
      </c>
      <c r="G8" s="32">
        <v>0</v>
      </c>
    </row>
    <row r="9" spans="1:7" s="24" customFormat="1" x14ac:dyDescent="0.3">
      <c r="A9" s="28">
        <v>5</v>
      </c>
      <c r="B9" s="28" t="s">
        <v>90</v>
      </c>
      <c r="C9" s="30">
        <f>C10</f>
        <v>1623677.06</v>
      </c>
      <c r="D9" s="30">
        <f t="shared" ref="D9:G9" si="1">D10</f>
        <v>1281849</v>
      </c>
      <c r="E9" s="30">
        <f t="shared" si="1"/>
        <v>1281849</v>
      </c>
      <c r="F9" s="30">
        <f t="shared" si="1"/>
        <v>1281849</v>
      </c>
      <c r="G9" s="30">
        <f t="shared" si="1"/>
        <v>1681849</v>
      </c>
    </row>
    <row r="10" spans="1:7" x14ac:dyDescent="0.3">
      <c r="A10" s="15">
        <v>54</v>
      </c>
      <c r="B10" s="52" t="s">
        <v>91</v>
      </c>
      <c r="C10" s="32">
        <v>1623677.06</v>
      </c>
      <c r="D10" s="32">
        <v>1281849</v>
      </c>
      <c r="E10" s="32">
        <v>1281849</v>
      </c>
      <c r="F10" s="32">
        <v>1281849</v>
      </c>
      <c r="G10" s="32">
        <v>1681849</v>
      </c>
    </row>
  </sheetData>
  <mergeCells count="2">
    <mergeCell ref="A1:G1"/>
    <mergeCell ref="A3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98" zoomScaleNormal="98" workbookViewId="0">
      <selection activeCell="G20" sqref="G20"/>
    </sheetView>
  </sheetViews>
  <sheetFormatPr defaultRowHeight="14.4" x14ac:dyDescent="0.3"/>
  <cols>
    <col min="2" max="2" width="54.5546875" customWidth="1"/>
    <col min="3" max="3" width="18.109375" customWidth="1"/>
    <col min="4" max="5" width="18.44140625" customWidth="1"/>
    <col min="6" max="6" width="18.33203125" customWidth="1"/>
    <col min="7" max="7" width="18" customWidth="1"/>
  </cols>
  <sheetData>
    <row r="1" spans="1:7" ht="15.6" x14ac:dyDescent="0.3">
      <c r="B1" s="108" t="s">
        <v>92</v>
      </c>
      <c r="C1" s="108"/>
      <c r="D1" s="108"/>
      <c r="E1" s="108"/>
      <c r="F1" s="108"/>
      <c r="G1" s="108"/>
    </row>
    <row r="2" spans="1:7" ht="17.399999999999999" x14ac:dyDescent="0.3">
      <c r="B2" s="1"/>
      <c r="C2" s="1"/>
      <c r="D2" s="1"/>
      <c r="E2" s="1"/>
      <c r="F2" s="2"/>
      <c r="G2" s="2"/>
    </row>
    <row r="3" spans="1:7" ht="26.4" x14ac:dyDescent="0.3">
      <c r="A3" s="38" t="s">
        <v>31</v>
      </c>
      <c r="B3" s="39" t="s">
        <v>21</v>
      </c>
      <c r="C3" s="39" t="s">
        <v>3</v>
      </c>
      <c r="D3" s="38" t="s">
        <v>4</v>
      </c>
      <c r="E3" s="38" t="s">
        <v>5</v>
      </c>
      <c r="F3" s="38" t="s">
        <v>6</v>
      </c>
      <c r="G3" s="38" t="s">
        <v>7</v>
      </c>
    </row>
    <row r="4" spans="1:7" x14ac:dyDescent="0.3">
      <c r="A4" s="40">
        <v>1</v>
      </c>
      <c r="B4" s="40">
        <v>2</v>
      </c>
      <c r="C4" s="40">
        <v>3</v>
      </c>
      <c r="D4" s="40">
        <v>4</v>
      </c>
      <c r="E4" s="40">
        <v>5</v>
      </c>
      <c r="F4" s="40">
        <v>6</v>
      </c>
      <c r="G4" s="40">
        <v>7</v>
      </c>
    </row>
    <row r="5" spans="1:7" s="24" customFormat="1" x14ac:dyDescent="0.3">
      <c r="A5" s="54"/>
      <c r="B5" s="54" t="s">
        <v>93</v>
      </c>
      <c r="C5" s="56">
        <f>C6</f>
        <v>770254.09</v>
      </c>
      <c r="D5" s="56">
        <f t="shared" ref="D5:G5" si="0">D6</f>
        <v>0</v>
      </c>
      <c r="E5" s="56">
        <f t="shared" si="0"/>
        <v>5000000</v>
      </c>
      <c r="F5" s="56">
        <f t="shared" si="0"/>
        <v>0</v>
      </c>
      <c r="G5" s="56">
        <f t="shared" si="0"/>
        <v>0</v>
      </c>
    </row>
    <row r="6" spans="1:7" s="24" customFormat="1" x14ac:dyDescent="0.3">
      <c r="A6" s="28">
        <v>8</v>
      </c>
      <c r="B6" s="29" t="s">
        <v>94</v>
      </c>
      <c r="C6" s="30">
        <f>C7</f>
        <v>770254.09</v>
      </c>
      <c r="D6" s="30">
        <f t="shared" ref="D6:G6" si="1">D7</f>
        <v>0</v>
      </c>
      <c r="E6" s="30">
        <f t="shared" si="1"/>
        <v>5000000</v>
      </c>
      <c r="F6" s="30">
        <f t="shared" si="1"/>
        <v>0</v>
      </c>
      <c r="G6" s="30">
        <f t="shared" si="1"/>
        <v>0</v>
      </c>
    </row>
    <row r="7" spans="1:7" x14ac:dyDescent="0.3">
      <c r="A7" s="15">
        <v>81</v>
      </c>
      <c r="B7" s="9" t="s">
        <v>95</v>
      </c>
      <c r="C7" s="32">
        <v>770254.09</v>
      </c>
      <c r="D7" s="32">
        <v>0</v>
      </c>
      <c r="E7" s="32">
        <v>5000000</v>
      </c>
      <c r="F7" s="32">
        <v>0</v>
      </c>
      <c r="G7" s="32">
        <v>0</v>
      </c>
    </row>
    <row r="8" spans="1:7" s="57" customFormat="1" x14ac:dyDescent="0.3">
      <c r="A8" s="58"/>
      <c r="B8" s="36" t="s">
        <v>96</v>
      </c>
      <c r="C8" s="59">
        <f>C11+C13</f>
        <v>1623677.06</v>
      </c>
      <c r="D8" s="59">
        <f t="shared" ref="D8:F8" si="2">D11+D13</f>
        <v>1281849</v>
      </c>
      <c r="E8" s="59">
        <f t="shared" si="2"/>
        <v>1281849</v>
      </c>
      <c r="F8" s="59">
        <f t="shared" si="2"/>
        <v>1281849</v>
      </c>
      <c r="G8" s="59">
        <f>G11+G13+G9</f>
        <v>1681849</v>
      </c>
    </row>
    <row r="9" spans="1:7" s="57" customFormat="1" x14ac:dyDescent="0.3">
      <c r="A9" s="84">
        <v>1</v>
      </c>
      <c r="B9" s="78" t="s">
        <v>62</v>
      </c>
      <c r="C9" s="79">
        <v>0</v>
      </c>
      <c r="D9" s="79">
        <v>0</v>
      </c>
      <c r="E9" s="79">
        <v>0</v>
      </c>
      <c r="F9" s="79">
        <v>0</v>
      </c>
      <c r="G9" s="79">
        <f>G10</f>
        <v>400000</v>
      </c>
    </row>
    <row r="10" spans="1:7" s="83" customFormat="1" x14ac:dyDescent="0.3">
      <c r="A10" s="80">
        <v>11</v>
      </c>
      <c r="B10" s="81" t="s">
        <v>63</v>
      </c>
      <c r="C10" s="82">
        <v>0</v>
      </c>
      <c r="D10" s="82">
        <v>0</v>
      </c>
      <c r="E10" s="82">
        <v>0</v>
      </c>
      <c r="F10" s="82">
        <v>0</v>
      </c>
      <c r="G10" s="82">
        <v>400000</v>
      </c>
    </row>
    <row r="11" spans="1:7" s="24" customFormat="1" x14ac:dyDescent="0.3">
      <c r="A11" s="28">
        <v>3</v>
      </c>
      <c r="B11" s="29" t="s">
        <v>57</v>
      </c>
      <c r="C11" s="30">
        <f>C12</f>
        <v>0</v>
      </c>
      <c r="D11" s="30">
        <v>500000</v>
      </c>
      <c r="E11" s="30">
        <v>178666</v>
      </c>
      <c r="F11" s="30">
        <f>F12</f>
        <v>500000</v>
      </c>
      <c r="G11" s="30">
        <f>G12</f>
        <v>272523</v>
      </c>
    </row>
    <row r="12" spans="1:7" x14ac:dyDescent="0.3">
      <c r="A12" s="15">
        <v>31</v>
      </c>
      <c r="B12" s="9" t="s">
        <v>58</v>
      </c>
      <c r="C12" s="32">
        <v>0</v>
      </c>
      <c r="D12" s="32">
        <v>500000</v>
      </c>
      <c r="E12" s="32">
        <v>178666</v>
      </c>
      <c r="F12" s="32">
        <v>500000</v>
      </c>
      <c r="G12" s="32">
        <v>272523</v>
      </c>
    </row>
    <row r="13" spans="1:7" s="24" customFormat="1" x14ac:dyDescent="0.3">
      <c r="A13" s="28">
        <v>4</v>
      </c>
      <c r="B13" s="29" t="s">
        <v>59</v>
      </c>
      <c r="C13" s="30">
        <f>C14+C15</f>
        <v>1623677.06</v>
      </c>
      <c r="D13" s="30">
        <f t="shared" ref="D13:G13" si="3">D14+D15</f>
        <v>781849</v>
      </c>
      <c r="E13" s="30">
        <f t="shared" si="3"/>
        <v>1103183</v>
      </c>
      <c r="F13" s="30">
        <f t="shared" si="3"/>
        <v>781849</v>
      </c>
      <c r="G13" s="30">
        <f t="shared" si="3"/>
        <v>1009326</v>
      </c>
    </row>
    <row r="14" spans="1:7" x14ac:dyDescent="0.3">
      <c r="A14" s="15">
        <v>43</v>
      </c>
      <c r="B14" s="9" t="s">
        <v>60</v>
      </c>
      <c r="C14" s="32">
        <v>1145477.92</v>
      </c>
      <c r="D14" s="32">
        <v>297558</v>
      </c>
      <c r="E14" s="32">
        <v>618892</v>
      </c>
      <c r="F14" s="32">
        <v>297558</v>
      </c>
      <c r="G14" s="32">
        <v>525035</v>
      </c>
    </row>
    <row r="15" spans="1:7" x14ac:dyDescent="0.3">
      <c r="A15" s="15">
        <v>44</v>
      </c>
      <c r="B15" s="9" t="s">
        <v>61</v>
      </c>
      <c r="C15" s="32">
        <v>478199.14</v>
      </c>
      <c r="D15" s="32">
        <v>484291</v>
      </c>
      <c r="E15" s="32">
        <v>484291</v>
      </c>
      <c r="F15" s="32">
        <v>484291</v>
      </c>
      <c r="G15" s="32">
        <v>484291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workbookViewId="0">
      <selection activeCell="Q17" sqref="Q17"/>
    </sheetView>
  </sheetViews>
  <sheetFormatPr defaultRowHeight="14.4" x14ac:dyDescent="0.3"/>
  <cols>
    <col min="1" max="1" width="13" customWidth="1"/>
    <col min="2" max="2" width="39" customWidth="1"/>
    <col min="3" max="3" width="13.33203125" customWidth="1"/>
    <col min="4" max="4" width="14.88671875" customWidth="1"/>
    <col min="5" max="6" width="15" customWidth="1"/>
    <col min="7" max="7" width="14.33203125" customWidth="1"/>
  </cols>
  <sheetData>
    <row r="1" spans="1:7" ht="15.75" customHeight="1" x14ac:dyDescent="0.3">
      <c r="A1" s="108" t="s">
        <v>97</v>
      </c>
      <c r="B1" s="108"/>
      <c r="C1" s="108"/>
      <c r="D1" s="108"/>
      <c r="E1" s="108"/>
      <c r="F1" s="108"/>
      <c r="G1" s="108"/>
    </row>
    <row r="3" spans="1:7" ht="28.8" x14ac:dyDescent="0.3">
      <c r="A3" s="85" t="s">
        <v>98</v>
      </c>
      <c r="B3" s="86" t="s">
        <v>21</v>
      </c>
      <c r="C3" s="86" t="s">
        <v>130</v>
      </c>
      <c r="D3" s="86" t="s">
        <v>131</v>
      </c>
      <c r="E3" s="87" t="s">
        <v>5</v>
      </c>
      <c r="F3" s="87" t="s">
        <v>29</v>
      </c>
      <c r="G3" s="86" t="s">
        <v>30</v>
      </c>
    </row>
    <row r="4" spans="1:7" x14ac:dyDescent="0.3">
      <c r="A4" s="88">
        <v>1</v>
      </c>
      <c r="B4" s="89">
        <v>2</v>
      </c>
      <c r="C4" s="89">
        <v>3</v>
      </c>
      <c r="D4" s="89">
        <v>4</v>
      </c>
      <c r="E4" s="90">
        <v>5</v>
      </c>
      <c r="F4" s="90">
        <v>6</v>
      </c>
      <c r="G4" s="89">
        <v>7</v>
      </c>
    </row>
    <row r="5" spans="1:7" x14ac:dyDescent="0.3">
      <c r="A5" s="91"/>
      <c r="B5" s="92" t="s">
        <v>99</v>
      </c>
      <c r="C5" s="93">
        <f>C6</f>
        <v>24999856.239999995</v>
      </c>
      <c r="D5" s="93">
        <f t="shared" ref="D5:G5" si="0">D6</f>
        <v>45245363</v>
      </c>
      <c r="E5" s="93">
        <f t="shared" si="0"/>
        <v>54813813</v>
      </c>
      <c r="F5" s="93">
        <f t="shared" si="0"/>
        <v>31571267</v>
      </c>
      <c r="G5" s="93">
        <f t="shared" si="0"/>
        <v>32132097</v>
      </c>
    </row>
    <row r="6" spans="1:7" ht="43.2" x14ac:dyDescent="0.3">
      <c r="A6" s="84" t="s">
        <v>132</v>
      </c>
      <c r="B6" s="94" t="s">
        <v>100</v>
      </c>
      <c r="C6" s="79">
        <f>C15+C44+C53</f>
        <v>24999856.239999995</v>
      </c>
      <c r="D6" s="79">
        <f t="shared" ref="D6:G6" si="1">D15+D44+D53</f>
        <v>45245363</v>
      </c>
      <c r="E6" s="79">
        <f t="shared" si="1"/>
        <v>54813813</v>
      </c>
      <c r="F6" s="79">
        <f t="shared" si="1"/>
        <v>31571267</v>
      </c>
      <c r="G6" s="79">
        <f t="shared" si="1"/>
        <v>32132097</v>
      </c>
    </row>
    <row r="7" spans="1:7" x14ac:dyDescent="0.3">
      <c r="A7" s="28" t="s">
        <v>102</v>
      </c>
      <c r="B7" s="95" t="s">
        <v>101</v>
      </c>
      <c r="C7" s="96">
        <f>C8+C9+C10+C11+C12+C13+C14</f>
        <v>24999856.239999998</v>
      </c>
      <c r="D7" s="96">
        <f t="shared" ref="D7:G7" si="2">D8+D9+D10+D11+D12+D13+D14</f>
        <v>45245363</v>
      </c>
      <c r="E7" s="96">
        <f t="shared" si="2"/>
        <v>54813813</v>
      </c>
      <c r="F7" s="96">
        <f t="shared" si="2"/>
        <v>31571267</v>
      </c>
      <c r="G7" s="96">
        <f t="shared" si="2"/>
        <v>32132097</v>
      </c>
    </row>
    <row r="8" spans="1:7" x14ac:dyDescent="0.3">
      <c r="A8" s="60" t="s">
        <v>120</v>
      </c>
      <c r="B8" s="97" t="s">
        <v>63</v>
      </c>
      <c r="C8" s="98">
        <f>C31+C46+C121</f>
        <v>75519</v>
      </c>
      <c r="D8" s="106">
        <f>D31+D46+D50+D121</f>
        <v>557723</v>
      </c>
      <c r="E8" s="98">
        <f t="shared" ref="E8:G8" si="3">E31+E46+E121</f>
        <v>331875</v>
      </c>
      <c r="F8" s="98">
        <f t="shared" si="3"/>
        <v>400000</v>
      </c>
      <c r="G8" s="98">
        <f t="shared" si="3"/>
        <v>800000</v>
      </c>
    </row>
    <row r="9" spans="1:7" x14ac:dyDescent="0.3">
      <c r="A9" s="60" t="s">
        <v>121</v>
      </c>
      <c r="B9" s="97" t="s">
        <v>65</v>
      </c>
      <c r="C9" s="98">
        <f>C17+C34+C55+C81+C102+C111+C126</f>
        <v>4578587.12</v>
      </c>
      <c r="D9" s="98">
        <f t="shared" ref="D9:G9" si="4">D17+D34+D55+D81+D102+D111+D126</f>
        <v>8775000</v>
      </c>
      <c r="E9" s="98">
        <f t="shared" si="4"/>
        <v>9803450</v>
      </c>
      <c r="F9" s="98">
        <f t="shared" si="4"/>
        <v>12016000</v>
      </c>
      <c r="G9" s="98">
        <f t="shared" si="4"/>
        <v>12416000</v>
      </c>
    </row>
    <row r="10" spans="1:7" x14ac:dyDescent="0.3">
      <c r="A10" s="60" t="s">
        <v>122</v>
      </c>
      <c r="B10" s="97" t="s">
        <v>133</v>
      </c>
      <c r="C10" s="98">
        <f>C62+C85+C106+C114+C131+C136</f>
        <v>17136409.07</v>
      </c>
      <c r="D10" s="98">
        <f t="shared" ref="D10:G10" si="5">D62+D85+D106+D114+D131+D136</f>
        <v>19984103</v>
      </c>
      <c r="E10" s="98">
        <f t="shared" si="5"/>
        <v>22019656</v>
      </c>
      <c r="F10" s="98">
        <f t="shared" si="5"/>
        <v>18605267</v>
      </c>
      <c r="G10" s="98">
        <f t="shared" si="5"/>
        <v>18366097</v>
      </c>
    </row>
    <row r="11" spans="1:7" x14ac:dyDescent="0.3">
      <c r="A11" s="60" t="s">
        <v>123</v>
      </c>
      <c r="B11" s="97" t="s">
        <v>134</v>
      </c>
      <c r="C11" s="98">
        <f>C20+C25+C37+C69+C73+C88+C91</f>
        <v>3154157.91</v>
      </c>
      <c r="D11" s="98">
        <f t="shared" ref="D11:G11" si="6">D20+D25+D37+D69+D73+D88+D91</f>
        <v>15818237</v>
      </c>
      <c r="E11" s="98">
        <f t="shared" si="6"/>
        <v>17578832</v>
      </c>
      <c r="F11" s="98">
        <f t="shared" si="6"/>
        <v>470000</v>
      </c>
      <c r="G11" s="98">
        <f t="shared" si="6"/>
        <v>470000</v>
      </c>
    </row>
    <row r="12" spans="1:7" x14ac:dyDescent="0.3">
      <c r="A12" s="60" t="s">
        <v>124</v>
      </c>
      <c r="B12" s="97" t="s">
        <v>73</v>
      </c>
      <c r="C12" s="98">
        <f>C77+C94+C117</f>
        <v>49428.06</v>
      </c>
      <c r="D12" s="98">
        <f t="shared" ref="D12:G12" si="7">D77+D94+D117</f>
        <v>60000</v>
      </c>
      <c r="E12" s="98">
        <f t="shared" si="7"/>
        <v>60000</v>
      </c>
      <c r="F12" s="98">
        <f t="shared" si="7"/>
        <v>60000</v>
      </c>
      <c r="G12" s="98">
        <f t="shared" si="7"/>
        <v>60000</v>
      </c>
    </row>
    <row r="13" spans="1:7" ht="28.8" x14ac:dyDescent="0.3">
      <c r="A13" s="60" t="s">
        <v>125</v>
      </c>
      <c r="B13" s="97" t="s">
        <v>135</v>
      </c>
      <c r="C13" s="98">
        <f>C97</f>
        <v>5755.08</v>
      </c>
      <c r="D13" s="98">
        <f t="shared" ref="D13:G13" si="8">D97</f>
        <v>50300</v>
      </c>
      <c r="E13" s="98">
        <f t="shared" si="8"/>
        <v>20000</v>
      </c>
      <c r="F13" s="98">
        <f t="shared" si="8"/>
        <v>20000</v>
      </c>
      <c r="G13" s="98">
        <f t="shared" si="8"/>
        <v>20000</v>
      </c>
    </row>
    <row r="14" spans="1:7" x14ac:dyDescent="0.3">
      <c r="A14" s="60" t="s">
        <v>127</v>
      </c>
      <c r="B14" s="97" t="s">
        <v>129</v>
      </c>
      <c r="C14" s="98">
        <f>C41</f>
        <v>0</v>
      </c>
      <c r="D14" s="98">
        <f t="shared" ref="D14:G14" si="9">D41</f>
        <v>0</v>
      </c>
      <c r="E14" s="98">
        <f t="shared" si="9"/>
        <v>5000000</v>
      </c>
      <c r="F14" s="98">
        <f t="shared" si="9"/>
        <v>0</v>
      </c>
      <c r="G14" s="98">
        <f t="shared" si="9"/>
        <v>0</v>
      </c>
    </row>
    <row r="15" spans="1:7" x14ac:dyDescent="0.3">
      <c r="A15" s="28" t="s">
        <v>136</v>
      </c>
      <c r="B15" s="99" t="s">
        <v>107</v>
      </c>
      <c r="C15" s="100">
        <f>C16+C30</f>
        <v>2709725.83</v>
      </c>
      <c r="D15" s="100">
        <f t="shared" ref="D15:G15" si="10">D16+D30</f>
        <v>15437114</v>
      </c>
      <c r="E15" s="100">
        <f t="shared" si="10"/>
        <v>22268114</v>
      </c>
      <c r="F15" s="100">
        <f t="shared" si="10"/>
        <v>0</v>
      </c>
      <c r="G15" s="100">
        <f t="shared" si="10"/>
        <v>0</v>
      </c>
    </row>
    <row r="16" spans="1:7" ht="28.8" x14ac:dyDescent="0.3">
      <c r="A16" s="28" t="s">
        <v>137</v>
      </c>
      <c r="B16" s="101" t="s">
        <v>108</v>
      </c>
      <c r="C16" s="102">
        <f>C17+C20+C25</f>
        <v>2709725.83</v>
      </c>
      <c r="D16" s="102">
        <f t="shared" ref="D16:G16" si="11">D17+D20+D25</f>
        <v>0</v>
      </c>
      <c r="E16" s="102">
        <f t="shared" si="11"/>
        <v>0</v>
      </c>
      <c r="F16" s="102">
        <f t="shared" si="11"/>
        <v>0</v>
      </c>
      <c r="G16" s="102">
        <f t="shared" si="11"/>
        <v>0</v>
      </c>
    </row>
    <row r="17" spans="1:7" x14ac:dyDescent="0.3">
      <c r="A17" s="60" t="s">
        <v>115</v>
      </c>
      <c r="B17" s="97" t="s">
        <v>65</v>
      </c>
      <c r="C17" s="98">
        <f>C18</f>
        <v>47240.73</v>
      </c>
      <c r="D17" s="98">
        <f t="shared" ref="D17:G17" si="12">D18</f>
        <v>0</v>
      </c>
      <c r="E17" s="98">
        <f t="shared" si="12"/>
        <v>0</v>
      </c>
      <c r="F17" s="98">
        <f t="shared" si="12"/>
        <v>0</v>
      </c>
      <c r="G17" s="98">
        <f t="shared" si="12"/>
        <v>0</v>
      </c>
    </row>
    <row r="18" spans="1:7" x14ac:dyDescent="0.3">
      <c r="A18" s="73">
        <v>4</v>
      </c>
      <c r="B18" s="103" t="s">
        <v>51</v>
      </c>
      <c r="C18" s="104">
        <f>C19</f>
        <v>47240.73</v>
      </c>
      <c r="D18" s="104">
        <f t="shared" ref="D18:G18" si="13">D19</f>
        <v>0</v>
      </c>
      <c r="E18" s="104">
        <f t="shared" si="13"/>
        <v>0</v>
      </c>
      <c r="F18" s="104">
        <f t="shared" si="13"/>
        <v>0</v>
      </c>
      <c r="G18" s="104">
        <f t="shared" si="13"/>
        <v>0</v>
      </c>
    </row>
    <row r="19" spans="1:7" ht="28.8" x14ac:dyDescent="0.3">
      <c r="A19" s="73">
        <v>42</v>
      </c>
      <c r="B19" s="103" t="s">
        <v>53</v>
      </c>
      <c r="C19" s="104">
        <v>47240.73</v>
      </c>
      <c r="D19" s="104">
        <v>0</v>
      </c>
      <c r="E19" s="104">
        <v>0</v>
      </c>
      <c r="F19" s="104">
        <v>0</v>
      </c>
      <c r="G19" s="104">
        <v>0</v>
      </c>
    </row>
    <row r="20" spans="1:7" x14ac:dyDescent="0.3">
      <c r="A20" s="60" t="s">
        <v>105</v>
      </c>
      <c r="B20" s="97" t="s">
        <v>69</v>
      </c>
      <c r="C20" s="98">
        <f>C21+C23</f>
        <v>1858600.81</v>
      </c>
      <c r="D20" s="98">
        <f t="shared" ref="D20:G20" si="14">D21+D23</f>
        <v>0</v>
      </c>
      <c r="E20" s="98">
        <f t="shared" si="14"/>
        <v>0</v>
      </c>
      <c r="F20" s="98">
        <f t="shared" si="14"/>
        <v>0</v>
      </c>
      <c r="G20" s="98">
        <f t="shared" si="14"/>
        <v>0</v>
      </c>
    </row>
    <row r="21" spans="1:7" x14ac:dyDescent="0.3">
      <c r="A21" s="73">
        <v>3</v>
      </c>
      <c r="B21" s="103" t="s">
        <v>45</v>
      </c>
      <c r="C21" s="104">
        <f>C22</f>
        <v>3772.99</v>
      </c>
      <c r="D21" s="104">
        <f t="shared" ref="D21:G21" si="15">D22</f>
        <v>0</v>
      </c>
      <c r="E21" s="104">
        <f t="shared" si="15"/>
        <v>0</v>
      </c>
      <c r="F21" s="104">
        <f t="shared" si="15"/>
        <v>0</v>
      </c>
      <c r="G21" s="104">
        <f t="shared" si="15"/>
        <v>0</v>
      </c>
    </row>
    <row r="22" spans="1:7" x14ac:dyDescent="0.3">
      <c r="A22" s="73">
        <v>32</v>
      </c>
      <c r="B22" s="103" t="s">
        <v>47</v>
      </c>
      <c r="C22" s="104">
        <v>3772.99</v>
      </c>
      <c r="D22" s="104">
        <v>0</v>
      </c>
      <c r="E22" s="104">
        <v>0</v>
      </c>
      <c r="F22" s="104">
        <v>0</v>
      </c>
      <c r="G22" s="104">
        <v>0</v>
      </c>
    </row>
    <row r="23" spans="1:7" x14ac:dyDescent="0.3">
      <c r="A23" s="60">
        <v>4</v>
      </c>
      <c r="B23" s="103" t="s">
        <v>51</v>
      </c>
      <c r="C23" s="104">
        <f>C24</f>
        <v>1854827.82</v>
      </c>
      <c r="D23" s="104">
        <f t="shared" ref="D23:G23" si="16">D24</f>
        <v>0</v>
      </c>
      <c r="E23" s="104">
        <f t="shared" si="16"/>
        <v>0</v>
      </c>
      <c r="F23" s="104">
        <f t="shared" si="16"/>
        <v>0</v>
      </c>
      <c r="G23" s="104">
        <f t="shared" si="16"/>
        <v>0</v>
      </c>
    </row>
    <row r="24" spans="1:7" ht="28.8" x14ac:dyDescent="0.3">
      <c r="A24" s="73">
        <v>42</v>
      </c>
      <c r="B24" s="103" t="s">
        <v>53</v>
      </c>
      <c r="C24" s="104">
        <v>1854827.82</v>
      </c>
      <c r="D24" s="104">
        <v>0</v>
      </c>
      <c r="E24" s="104">
        <v>0</v>
      </c>
      <c r="F24" s="104">
        <v>0</v>
      </c>
      <c r="G24" s="104">
        <v>0</v>
      </c>
    </row>
    <row r="25" spans="1:7" x14ac:dyDescent="0.3">
      <c r="A25" s="60" t="s">
        <v>110</v>
      </c>
      <c r="B25" s="97" t="s">
        <v>138</v>
      </c>
      <c r="C25" s="98">
        <f>C26+C28</f>
        <v>803884.28999999992</v>
      </c>
      <c r="D25" s="98">
        <f t="shared" ref="D25:G25" si="17">D26+D28</f>
        <v>0</v>
      </c>
      <c r="E25" s="98">
        <f t="shared" si="17"/>
        <v>0</v>
      </c>
      <c r="F25" s="98">
        <f t="shared" si="17"/>
        <v>0</v>
      </c>
      <c r="G25" s="98">
        <f t="shared" si="17"/>
        <v>0</v>
      </c>
    </row>
    <row r="26" spans="1:7" x14ac:dyDescent="0.3">
      <c r="A26" s="60">
        <v>3</v>
      </c>
      <c r="B26" s="103" t="s">
        <v>45</v>
      </c>
      <c r="C26" s="104">
        <f>C27</f>
        <v>2373.7199999999998</v>
      </c>
      <c r="D26" s="104">
        <f t="shared" ref="D26:G26" si="18">D27</f>
        <v>0</v>
      </c>
      <c r="E26" s="104">
        <f t="shared" si="18"/>
        <v>0</v>
      </c>
      <c r="F26" s="104">
        <f t="shared" si="18"/>
        <v>0</v>
      </c>
      <c r="G26" s="104">
        <f t="shared" si="18"/>
        <v>0</v>
      </c>
    </row>
    <row r="27" spans="1:7" x14ac:dyDescent="0.3">
      <c r="A27" s="73">
        <v>32</v>
      </c>
      <c r="B27" s="103" t="s">
        <v>47</v>
      </c>
      <c r="C27" s="104">
        <v>2373.7199999999998</v>
      </c>
      <c r="D27" s="104">
        <v>0</v>
      </c>
      <c r="E27" s="104">
        <v>0</v>
      </c>
      <c r="F27" s="104">
        <v>0</v>
      </c>
      <c r="G27" s="104">
        <v>0</v>
      </c>
    </row>
    <row r="28" spans="1:7" x14ac:dyDescent="0.3">
      <c r="A28" s="73">
        <v>4</v>
      </c>
      <c r="B28" s="103" t="s">
        <v>51</v>
      </c>
      <c r="C28" s="104">
        <f>C29</f>
        <v>801510.57</v>
      </c>
      <c r="D28" s="104">
        <f t="shared" ref="D28:G28" si="19">D29</f>
        <v>0</v>
      </c>
      <c r="E28" s="104">
        <f t="shared" si="19"/>
        <v>0</v>
      </c>
      <c r="F28" s="104">
        <f t="shared" si="19"/>
        <v>0</v>
      </c>
      <c r="G28" s="104">
        <f t="shared" si="19"/>
        <v>0</v>
      </c>
    </row>
    <row r="29" spans="1:7" ht="28.8" x14ac:dyDescent="0.3">
      <c r="A29" s="73">
        <v>42</v>
      </c>
      <c r="B29" s="103" t="s">
        <v>53</v>
      </c>
      <c r="C29" s="104">
        <v>801510.57</v>
      </c>
      <c r="D29" s="104">
        <v>0</v>
      </c>
      <c r="E29" s="104">
        <v>0</v>
      </c>
      <c r="F29" s="104">
        <v>0</v>
      </c>
      <c r="G29" s="104">
        <v>0</v>
      </c>
    </row>
    <row r="30" spans="1:7" ht="28.8" x14ac:dyDescent="0.3">
      <c r="A30" s="84" t="s">
        <v>139</v>
      </c>
      <c r="B30" s="101" t="s">
        <v>109</v>
      </c>
      <c r="C30" s="102">
        <f>C31+C34+C37+C41</f>
        <v>0</v>
      </c>
      <c r="D30" s="102">
        <f t="shared" ref="D30:G30" si="20">D31+D34+D37+D41</f>
        <v>15437114</v>
      </c>
      <c r="E30" s="102">
        <f t="shared" si="20"/>
        <v>22268114</v>
      </c>
      <c r="F30" s="102">
        <f t="shared" si="20"/>
        <v>0</v>
      </c>
      <c r="G30" s="102">
        <f t="shared" si="20"/>
        <v>0</v>
      </c>
    </row>
    <row r="31" spans="1:7" x14ac:dyDescent="0.3">
      <c r="A31" s="60" t="s">
        <v>126</v>
      </c>
      <c r="B31" s="97" t="s">
        <v>63</v>
      </c>
      <c r="C31" s="98">
        <f>C32</f>
        <v>0</v>
      </c>
      <c r="D31" s="98">
        <f t="shared" ref="D31:G31" si="21">D32</f>
        <v>0</v>
      </c>
      <c r="E31" s="98">
        <f t="shared" si="21"/>
        <v>100000</v>
      </c>
      <c r="F31" s="98">
        <f t="shared" si="21"/>
        <v>0</v>
      </c>
      <c r="G31" s="98">
        <f t="shared" si="21"/>
        <v>0</v>
      </c>
    </row>
    <row r="32" spans="1:7" x14ac:dyDescent="0.3">
      <c r="A32" s="73">
        <v>4</v>
      </c>
      <c r="B32" s="103" t="s">
        <v>51</v>
      </c>
      <c r="C32" s="104">
        <f>C33</f>
        <v>0</v>
      </c>
      <c r="D32" s="104">
        <f t="shared" ref="D32:G32" si="22">D33</f>
        <v>0</v>
      </c>
      <c r="E32" s="104">
        <f t="shared" si="22"/>
        <v>100000</v>
      </c>
      <c r="F32" s="104">
        <f t="shared" si="22"/>
        <v>0</v>
      </c>
      <c r="G32" s="104">
        <f t="shared" si="22"/>
        <v>0</v>
      </c>
    </row>
    <row r="33" spans="1:7" ht="28.8" x14ac:dyDescent="0.3">
      <c r="A33" s="73">
        <v>45</v>
      </c>
      <c r="B33" s="103" t="s">
        <v>54</v>
      </c>
      <c r="C33" s="104">
        <v>0</v>
      </c>
      <c r="D33" s="104">
        <v>0</v>
      </c>
      <c r="E33" s="104">
        <v>100000</v>
      </c>
      <c r="F33" s="104">
        <v>0</v>
      </c>
      <c r="G33" s="104">
        <v>0</v>
      </c>
    </row>
    <row r="34" spans="1:7" x14ac:dyDescent="0.3">
      <c r="A34" s="60" t="s">
        <v>115</v>
      </c>
      <c r="B34" s="97" t="s">
        <v>65</v>
      </c>
      <c r="C34" s="98">
        <f>C35</f>
        <v>0</v>
      </c>
      <c r="D34" s="98">
        <f t="shared" ref="D34:G34" si="23">D35</f>
        <v>500000</v>
      </c>
      <c r="E34" s="98">
        <f t="shared" si="23"/>
        <v>55322</v>
      </c>
      <c r="F34" s="98">
        <f t="shared" si="23"/>
        <v>0</v>
      </c>
      <c r="G34" s="98">
        <f t="shared" si="23"/>
        <v>0</v>
      </c>
    </row>
    <row r="35" spans="1:7" x14ac:dyDescent="0.3">
      <c r="A35" s="73">
        <v>4</v>
      </c>
      <c r="B35" s="103" t="s">
        <v>51</v>
      </c>
      <c r="C35" s="104">
        <f>C36</f>
        <v>0</v>
      </c>
      <c r="D35" s="104">
        <f t="shared" ref="D35:G35" si="24">D36</f>
        <v>500000</v>
      </c>
      <c r="E35" s="104">
        <f t="shared" si="24"/>
        <v>55322</v>
      </c>
      <c r="F35" s="104">
        <f t="shared" si="24"/>
        <v>0</v>
      </c>
      <c r="G35" s="104">
        <f t="shared" si="24"/>
        <v>0</v>
      </c>
    </row>
    <row r="36" spans="1:7" ht="28.8" x14ac:dyDescent="0.3">
      <c r="A36" s="73">
        <v>45</v>
      </c>
      <c r="B36" s="103" t="s">
        <v>54</v>
      </c>
      <c r="C36" s="104">
        <v>0</v>
      </c>
      <c r="D36" s="104">
        <v>500000</v>
      </c>
      <c r="E36" s="104">
        <v>55322</v>
      </c>
      <c r="F36" s="104">
        <v>0</v>
      </c>
      <c r="G36" s="104">
        <v>0</v>
      </c>
    </row>
    <row r="37" spans="1:7" x14ac:dyDescent="0.3">
      <c r="A37" s="60" t="s">
        <v>105</v>
      </c>
      <c r="B37" s="97" t="s">
        <v>69</v>
      </c>
      <c r="C37" s="98">
        <f>C38</f>
        <v>0</v>
      </c>
      <c r="D37" s="98">
        <f t="shared" ref="D37:G37" si="25">D38</f>
        <v>14937114</v>
      </c>
      <c r="E37" s="98">
        <f t="shared" si="25"/>
        <v>17112792</v>
      </c>
      <c r="F37" s="98">
        <f t="shared" si="25"/>
        <v>0</v>
      </c>
      <c r="G37" s="98">
        <f t="shared" si="25"/>
        <v>0</v>
      </c>
    </row>
    <row r="38" spans="1:7" x14ac:dyDescent="0.3">
      <c r="A38" s="60">
        <v>4</v>
      </c>
      <c r="B38" s="103" t="s">
        <v>51</v>
      </c>
      <c r="C38" s="104">
        <f>C39+C40</f>
        <v>0</v>
      </c>
      <c r="D38" s="104">
        <f t="shared" ref="D38:G38" si="26">D39+D40</f>
        <v>14937114</v>
      </c>
      <c r="E38" s="104">
        <f t="shared" si="26"/>
        <v>17112792</v>
      </c>
      <c r="F38" s="104">
        <f t="shared" si="26"/>
        <v>0</v>
      </c>
      <c r="G38" s="104">
        <f t="shared" si="26"/>
        <v>0</v>
      </c>
    </row>
    <row r="39" spans="1:7" ht="28.8" x14ac:dyDescent="0.3">
      <c r="A39" s="73">
        <v>42</v>
      </c>
      <c r="B39" s="103" t="s">
        <v>53</v>
      </c>
      <c r="C39" s="104">
        <v>0</v>
      </c>
      <c r="D39" s="104">
        <v>0</v>
      </c>
      <c r="E39" s="104">
        <v>2148000</v>
      </c>
      <c r="F39" s="104">
        <v>0</v>
      </c>
      <c r="G39" s="104">
        <v>0</v>
      </c>
    </row>
    <row r="40" spans="1:7" ht="28.8" x14ac:dyDescent="0.3">
      <c r="A40" s="73">
        <v>45</v>
      </c>
      <c r="B40" s="103" t="s">
        <v>54</v>
      </c>
      <c r="C40" s="104">
        <v>0</v>
      </c>
      <c r="D40" s="104">
        <v>14937114</v>
      </c>
      <c r="E40" s="104">
        <v>14964792</v>
      </c>
      <c r="F40" s="104">
        <v>0</v>
      </c>
      <c r="G40" s="104">
        <v>0</v>
      </c>
    </row>
    <row r="41" spans="1:7" x14ac:dyDescent="0.3">
      <c r="A41" s="60" t="s">
        <v>140</v>
      </c>
      <c r="B41" s="97" t="s">
        <v>129</v>
      </c>
      <c r="C41" s="98">
        <f>C42</f>
        <v>0</v>
      </c>
      <c r="D41" s="98">
        <f t="shared" ref="D41:G41" si="27">D42</f>
        <v>0</v>
      </c>
      <c r="E41" s="98">
        <f t="shared" si="27"/>
        <v>5000000</v>
      </c>
      <c r="F41" s="98">
        <f t="shared" si="27"/>
        <v>0</v>
      </c>
      <c r="G41" s="98">
        <f t="shared" si="27"/>
        <v>0</v>
      </c>
    </row>
    <row r="42" spans="1:7" x14ac:dyDescent="0.3">
      <c r="A42" s="73">
        <v>4</v>
      </c>
      <c r="B42" s="103" t="s">
        <v>51</v>
      </c>
      <c r="C42" s="104">
        <f>C43</f>
        <v>0</v>
      </c>
      <c r="D42" s="104">
        <f t="shared" ref="D42:G42" si="28">D43</f>
        <v>0</v>
      </c>
      <c r="E42" s="104">
        <f t="shared" si="28"/>
        <v>5000000</v>
      </c>
      <c r="F42" s="104">
        <f t="shared" si="28"/>
        <v>0</v>
      </c>
      <c r="G42" s="104">
        <f t="shared" si="28"/>
        <v>0</v>
      </c>
    </row>
    <row r="43" spans="1:7" ht="28.8" x14ac:dyDescent="0.3">
      <c r="A43" s="73">
        <v>45</v>
      </c>
      <c r="B43" s="103" t="s">
        <v>54</v>
      </c>
      <c r="C43" s="104">
        <v>0</v>
      </c>
      <c r="D43" s="104">
        <v>0</v>
      </c>
      <c r="E43" s="104">
        <v>5000000</v>
      </c>
      <c r="F43" s="104">
        <v>0</v>
      </c>
      <c r="G43" s="104">
        <v>0</v>
      </c>
    </row>
    <row r="44" spans="1:7" ht="28.8" x14ac:dyDescent="0.3">
      <c r="A44" s="28" t="s">
        <v>111</v>
      </c>
      <c r="B44" s="99" t="s">
        <v>112</v>
      </c>
      <c r="C44" s="100">
        <f>C45+C49</f>
        <v>75519</v>
      </c>
      <c r="D44" s="100">
        <f t="shared" ref="D44:G44" si="29">D45+D49</f>
        <v>557723</v>
      </c>
      <c r="E44" s="100">
        <f t="shared" si="29"/>
        <v>111875</v>
      </c>
      <c r="F44" s="100">
        <f t="shared" si="29"/>
        <v>250000</v>
      </c>
      <c r="G44" s="100">
        <f t="shared" si="29"/>
        <v>400000</v>
      </c>
    </row>
    <row r="45" spans="1:7" ht="28.8" x14ac:dyDescent="0.3">
      <c r="A45" s="84" t="s">
        <v>141</v>
      </c>
      <c r="B45" s="101" t="s">
        <v>113</v>
      </c>
      <c r="C45" s="102">
        <f>C46</f>
        <v>75519</v>
      </c>
      <c r="D45" s="102">
        <f t="shared" ref="D45:G45" si="30">D46</f>
        <v>425000</v>
      </c>
      <c r="E45" s="102">
        <f t="shared" si="30"/>
        <v>111875</v>
      </c>
      <c r="F45" s="102">
        <f t="shared" si="30"/>
        <v>250000</v>
      </c>
      <c r="G45" s="102">
        <f t="shared" si="30"/>
        <v>400000</v>
      </c>
    </row>
    <row r="46" spans="1:7" x14ac:dyDescent="0.3">
      <c r="A46" s="60" t="s">
        <v>126</v>
      </c>
      <c r="B46" s="97" t="s">
        <v>63</v>
      </c>
      <c r="C46" s="98">
        <f>C47</f>
        <v>75519</v>
      </c>
      <c r="D46" s="98">
        <f t="shared" ref="D46:G46" si="31">D47</f>
        <v>425000</v>
      </c>
      <c r="E46" s="98">
        <f t="shared" si="31"/>
        <v>111875</v>
      </c>
      <c r="F46" s="98">
        <f t="shared" si="31"/>
        <v>250000</v>
      </c>
      <c r="G46" s="98">
        <f t="shared" si="31"/>
        <v>400000</v>
      </c>
    </row>
    <row r="47" spans="1:7" x14ac:dyDescent="0.3">
      <c r="A47" s="73">
        <v>4</v>
      </c>
      <c r="B47" s="103" t="s">
        <v>51</v>
      </c>
      <c r="C47" s="104">
        <f>C48</f>
        <v>75519</v>
      </c>
      <c r="D47" s="104">
        <f t="shared" ref="D47:G47" si="32">D48</f>
        <v>425000</v>
      </c>
      <c r="E47" s="104">
        <f t="shared" si="32"/>
        <v>111875</v>
      </c>
      <c r="F47" s="104">
        <f t="shared" si="32"/>
        <v>250000</v>
      </c>
      <c r="G47" s="104">
        <f t="shared" si="32"/>
        <v>400000</v>
      </c>
    </row>
    <row r="48" spans="1:7" ht="28.8" x14ac:dyDescent="0.3">
      <c r="A48" s="73">
        <v>42</v>
      </c>
      <c r="B48" s="103" t="s">
        <v>53</v>
      </c>
      <c r="C48" s="104">
        <v>75519</v>
      </c>
      <c r="D48" s="104">
        <v>425000</v>
      </c>
      <c r="E48" s="104">
        <v>111875</v>
      </c>
      <c r="F48" s="104">
        <v>250000</v>
      </c>
      <c r="G48" s="104">
        <v>400000</v>
      </c>
    </row>
    <row r="49" spans="1:7" x14ac:dyDescent="0.3">
      <c r="A49" s="84" t="s">
        <v>142</v>
      </c>
      <c r="B49" s="101" t="s">
        <v>143</v>
      </c>
      <c r="C49" s="102">
        <f>C50</f>
        <v>0</v>
      </c>
      <c r="D49" s="102">
        <f t="shared" ref="D49:G49" si="33">D50</f>
        <v>132723</v>
      </c>
      <c r="E49" s="102">
        <f t="shared" si="33"/>
        <v>0</v>
      </c>
      <c r="F49" s="102">
        <f t="shared" si="33"/>
        <v>0</v>
      </c>
      <c r="G49" s="102">
        <f t="shared" si="33"/>
        <v>0</v>
      </c>
    </row>
    <row r="50" spans="1:7" x14ac:dyDescent="0.3">
      <c r="A50" s="60" t="s">
        <v>114</v>
      </c>
      <c r="B50" s="97" t="s">
        <v>63</v>
      </c>
      <c r="C50" s="98">
        <f>C51</f>
        <v>0</v>
      </c>
      <c r="D50" s="98">
        <f t="shared" ref="D50:G50" si="34">D51</f>
        <v>132723</v>
      </c>
      <c r="E50" s="98">
        <f t="shared" si="34"/>
        <v>0</v>
      </c>
      <c r="F50" s="98">
        <f t="shared" si="34"/>
        <v>0</v>
      </c>
      <c r="G50" s="98">
        <f t="shared" si="34"/>
        <v>0</v>
      </c>
    </row>
    <row r="51" spans="1:7" x14ac:dyDescent="0.3">
      <c r="A51" s="73">
        <v>4</v>
      </c>
      <c r="B51" s="103" t="s">
        <v>51</v>
      </c>
      <c r="C51" s="104">
        <f>C52</f>
        <v>0</v>
      </c>
      <c r="D51" s="104">
        <f t="shared" ref="D51:G51" si="35">D52</f>
        <v>132723</v>
      </c>
      <c r="E51" s="104">
        <f t="shared" si="35"/>
        <v>0</v>
      </c>
      <c r="F51" s="104">
        <f t="shared" si="35"/>
        <v>0</v>
      </c>
      <c r="G51" s="104">
        <f t="shared" si="35"/>
        <v>0</v>
      </c>
    </row>
    <row r="52" spans="1:7" ht="28.8" x14ac:dyDescent="0.3">
      <c r="A52" s="73">
        <v>45</v>
      </c>
      <c r="B52" s="103" t="s">
        <v>54</v>
      </c>
      <c r="C52" s="104">
        <v>0</v>
      </c>
      <c r="D52" s="104">
        <v>132723</v>
      </c>
      <c r="E52" s="104">
        <v>0</v>
      </c>
      <c r="F52" s="104">
        <v>0</v>
      </c>
      <c r="G52" s="104">
        <v>0</v>
      </c>
    </row>
    <row r="53" spans="1:7" x14ac:dyDescent="0.3">
      <c r="A53" s="28" t="s">
        <v>144</v>
      </c>
      <c r="B53" s="99" t="s">
        <v>145</v>
      </c>
      <c r="C53" s="100">
        <f>C54+C80+C101+C110+C120</f>
        <v>22214611.409999996</v>
      </c>
      <c r="D53" s="100">
        <f t="shared" ref="D53:G53" si="36">D54+D80+D101+D110+D120</f>
        <v>29250526</v>
      </c>
      <c r="E53" s="100">
        <f t="shared" si="36"/>
        <v>32433824</v>
      </c>
      <c r="F53" s="100">
        <f t="shared" si="36"/>
        <v>31321267</v>
      </c>
      <c r="G53" s="100">
        <f t="shared" si="36"/>
        <v>31732097</v>
      </c>
    </row>
    <row r="54" spans="1:7" x14ac:dyDescent="0.3">
      <c r="A54" s="84" t="s">
        <v>146</v>
      </c>
      <c r="B54" s="101" t="s">
        <v>147</v>
      </c>
      <c r="C54" s="102">
        <f>C55+C62+C69+C73+C77</f>
        <v>19136295.529999997</v>
      </c>
      <c r="D54" s="102">
        <f t="shared" ref="D54:G54" si="37">D55+D62+D69+D73+D77</f>
        <v>25169500</v>
      </c>
      <c r="E54" s="102">
        <f t="shared" si="37"/>
        <v>26993925</v>
      </c>
      <c r="F54" s="102">
        <f t="shared" si="37"/>
        <v>27848325</v>
      </c>
      <c r="G54" s="102">
        <f t="shared" si="37"/>
        <v>28065325</v>
      </c>
    </row>
    <row r="55" spans="1:7" x14ac:dyDescent="0.3">
      <c r="A55" s="60" t="s">
        <v>115</v>
      </c>
      <c r="B55" s="97" t="s">
        <v>148</v>
      </c>
      <c r="C55" s="98">
        <f>C56</f>
        <v>3776849.96</v>
      </c>
      <c r="D55" s="98">
        <f t="shared" ref="D55:G55" si="38">D56</f>
        <v>6364720</v>
      </c>
      <c r="E55" s="98">
        <f t="shared" si="38"/>
        <v>6730475</v>
      </c>
      <c r="F55" s="98">
        <f t="shared" si="38"/>
        <v>10079200</v>
      </c>
      <c r="G55" s="98">
        <f t="shared" si="38"/>
        <v>10676413</v>
      </c>
    </row>
    <row r="56" spans="1:7" x14ac:dyDescent="0.3">
      <c r="A56" s="60">
        <v>3</v>
      </c>
      <c r="B56" s="103" t="s">
        <v>45</v>
      </c>
      <c r="C56" s="104">
        <f>C57+C58+C59+C60+C61</f>
        <v>3776849.96</v>
      </c>
      <c r="D56" s="104">
        <f t="shared" ref="D56:G56" si="39">D57+D58+D59+D60+D61</f>
        <v>6364720</v>
      </c>
      <c r="E56" s="104">
        <f t="shared" si="39"/>
        <v>6730475</v>
      </c>
      <c r="F56" s="104">
        <f t="shared" si="39"/>
        <v>10079200</v>
      </c>
      <c r="G56" s="104">
        <f t="shared" si="39"/>
        <v>10676413</v>
      </c>
    </row>
    <row r="57" spans="1:7" x14ac:dyDescent="0.3">
      <c r="A57" s="73">
        <v>31</v>
      </c>
      <c r="B57" s="103" t="s">
        <v>46</v>
      </c>
      <c r="C57" s="104">
        <v>2495182.04</v>
      </c>
      <c r="D57" s="104">
        <v>4850000</v>
      </c>
      <c r="E57" s="104">
        <v>4670901</v>
      </c>
      <c r="F57" s="104">
        <v>7278450</v>
      </c>
      <c r="G57" s="104">
        <v>7816460</v>
      </c>
    </row>
    <row r="58" spans="1:7" x14ac:dyDescent="0.3">
      <c r="A58" s="73">
        <v>32</v>
      </c>
      <c r="B58" s="103" t="s">
        <v>47</v>
      </c>
      <c r="C58" s="104">
        <v>1242600.77</v>
      </c>
      <c r="D58" s="104">
        <v>1487120</v>
      </c>
      <c r="E58" s="104">
        <v>2042922</v>
      </c>
      <c r="F58" s="104">
        <v>2780363</v>
      </c>
      <c r="G58" s="104">
        <v>2839566</v>
      </c>
    </row>
    <row r="59" spans="1:7" x14ac:dyDescent="0.3">
      <c r="A59" s="73">
        <v>34</v>
      </c>
      <c r="B59" s="103" t="s">
        <v>48</v>
      </c>
      <c r="C59" s="104">
        <v>35943.33</v>
      </c>
      <c r="D59" s="104">
        <v>25250</v>
      </c>
      <c r="E59" s="104">
        <v>14558</v>
      </c>
      <c r="F59" s="104">
        <v>18537</v>
      </c>
      <c r="G59" s="104">
        <v>18537</v>
      </c>
    </row>
    <row r="60" spans="1:7" ht="28.8" x14ac:dyDescent="0.3">
      <c r="A60" s="60">
        <v>37</v>
      </c>
      <c r="B60" s="103" t="s">
        <v>49</v>
      </c>
      <c r="C60" s="104">
        <v>2044.02</v>
      </c>
      <c r="D60" s="104">
        <v>2000</v>
      </c>
      <c r="E60" s="104">
        <v>1500</v>
      </c>
      <c r="F60" s="104">
        <v>1110</v>
      </c>
      <c r="G60" s="104">
        <v>1110</v>
      </c>
    </row>
    <row r="61" spans="1:7" x14ac:dyDescent="0.3">
      <c r="A61" s="73">
        <v>38</v>
      </c>
      <c r="B61" s="103" t="s">
        <v>50</v>
      </c>
      <c r="C61" s="104">
        <v>1079.8</v>
      </c>
      <c r="D61" s="104">
        <v>350</v>
      </c>
      <c r="E61" s="104">
        <v>594</v>
      </c>
      <c r="F61" s="104">
        <v>740</v>
      </c>
      <c r="G61" s="104">
        <v>740</v>
      </c>
    </row>
    <row r="62" spans="1:7" x14ac:dyDescent="0.3">
      <c r="A62" s="60" t="s">
        <v>103</v>
      </c>
      <c r="B62" s="97" t="s">
        <v>66</v>
      </c>
      <c r="C62" s="98">
        <f>C63</f>
        <v>14847732.699999999</v>
      </c>
      <c r="D62" s="98">
        <f t="shared" ref="D62:G62" si="40">D63</f>
        <v>17990057</v>
      </c>
      <c r="E62" s="98">
        <f t="shared" si="40"/>
        <v>19767410</v>
      </c>
      <c r="F62" s="98">
        <f t="shared" si="40"/>
        <v>17269125</v>
      </c>
      <c r="G62" s="98">
        <f t="shared" si="40"/>
        <v>16888912</v>
      </c>
    </row>
    <row r="63" spans="1:7" x14ac:dyDescent="0.3">
      <c r="A63" s="60">
        <v>3</v>
      </c>
      <c r="B63" s="103" t="s">
        <v>45</v>
      </c>
      <c r="C63" s="104">
        <f>C64+C65+C66+C67+C68</f>
        <v>14847732.699999999</v>
      </c>
      <c r="D63" s="104">
        <f t="shared" ref="D63:G63" si="41">D64+D65+D66+D67+D68</f>
        <v>17990057</v>
      </c>
      <c r="E63" s="104">
        <f t="shared" si="41"/>
        <v>19767410</v>
      </c>
      <c r="F63" s="104">
        <f t="shared" si="41"/>
        <v>17269125</v>
      </c>
      <c r="G63" s="104">
        <f t="shared" si="41"/>
        <v>16888912</v>
      </c>
    </row>
    <row r="64" spans="1:7" x14ac:dyDescent="0.3">
      <c r="A64" s="73">
        <v>31</v>
      </c>
      <c r="B64" s="103" t="s">
        <v>46</v>
      </c>
      <c r="C64" s="104">
        <v>10713429</v>
      </c>
      <c r="D64" s="104">
        <v>12545750</v>
      </c>
      <c r="E64" s="104">
        <v>14496923</v>
      </c>
      <c r="F64" s="104">
        <v>12530550</v>
      </c>
      <c r="G64" s="104">
        <v>12097540</v>
      </c>
    </row>
    <row r="65" spans="1:7" x14ac:dyDescent="0.3">
      <c r="A65" s="73">
        <v>32</v>
      </c>
      <c r="B65" s="103" t="s">
        <v>47</v>
      </c>
      <c r="C65" s="104">
        <v>4097783.69</v>
      </c>
      <c r="D65" s="104">
        <v>5415607</v>
      </c>
      <c r="E65" s="104">
        <v>5231639</v>
      </c>
      <c r="F65" s="104">
        <v>4703862</v>
      </c>
      <c r="G65" s="104">
        <v>4756659</v>
      </c>
    </row>
    <row r="66" spans="1:7" x14ac:dyDescent="0.3">
      <c r="A66" s="60">
        <v>34</v>
      </c>
      <c r="B66" s="103" t="s">
        <v>48</v>
      </c>
      <c r="C66" s="104">
        <v>34015.99</v>
      </c>
      <c r="D66" s="104">
        <v>25250</v>
      </c>
      <c r="E66" s="104">
        <v>35642</v>
      </c>
      <c r="F66" s="104">
        <v>31563</v>
      </c>
      <c r="G66" s="104">
        <v>31563</v>
      </c>
    </row>
    <row r="67" spans="1:7" ht="28.8" x14ac:dyDescent="0.3">
      <c r="A67" s="73">
        <v>37</v>
      </c>
      <c r="B67" s="103" t="s">
        <v>49</v>
      </c>
      <c r="C67" s="104">
        <v>2044.02</v>
      </c>
      <c r="D67" s="104">
        <v>2000</v>
      </c>
      <c r="E67" s="104">
        <v>2000</v>
      </c>
      <c r="F67" s="104">
        <v>1890</v>
      </c>
      <c r="G67" s="104">
        <v>1890</v>
      </c>
    </row>
    <row r="68" spans="1:7" x14ac:dyDescent="0.3">
      <c r="A68" s="73">
        <v>38</v>
      </c>
      <c r="B68" s="103" t="s">
        <v>50</v>
      </c>
      <c r="C68" s="104">
        <v>460</v>
      </c>
      <c r="D68" s="104">
        <v>1450</v>
      </c>
      <c r="E68" s="104">
        <v>1206</v>
      </c>
      <c r="F68" s="104">
        <v>1260</v>
      </c>
      <c r="G68" s="104">
        <v>1260</v>
      </c>
    </row>
    <row r="69" spans="1:7" x14ac:dyDescent="0.3">
      <c r="A69" s="60" t="s">
        <v>105</v>
      </c>
      <c r="B69" s="97" t="s">
        <v>69</v>
      </c>
      <c r="C69" s="98">
        <f>C70</f>
        <v>88187.81</v>
      </c>
      <c r="D69" s="98">
        <f t="shared" ref="D69:G69" si="42">D70</f>
        <v>350000</v>
      </c>
      <c r="E69" s="98">
        <f t="shared" si="42"/>
        <v>99809</v>
      </c>
      <c r="F69" s="98">
        <f t="shared" si="42"/>
        <v>100000</v>
      </c>
      <c r="G69" s="98">
        <f t="shared" si="42"/>
        <v>100000</v>
      </c>
    </row>
    <row r="70" spans="1:7" x14ac:dyDescent="0.3">
      <c r="A70" s="73">
        <v>3</v>
      </c>
      <c r="B70" s="103" t="s">
        <v>45</v>
      </c>
      <c r="C70" s="104">
        <f>C71+C72</f>
        <v>88187.81</v>
      </c>
      <c r="D70" s="104">
        <f t="shared" ref="D70:G70" si="43">D71+D72</f>
        <v>350000</v>
      </c>
      <c r="E70" s="104">
        <f t="shared" si="43"/>
        <v>99809</v>
      </c>
      <c r="F70" s="104">
        <f t="shared" si="43"/>
        <v>100000</v>
      </c>
      <c r="G70" s="104">
        <f t="shared" si="43"/>
        <v>100000</v>
      </c>
    </row>
    <row r="71" spans="1:7" x14ac:dyDescent="0.3">
      <c r="A71" s="60">
        <v>31</v>
      </c>
      <c r="B71" s="103" t="s">
        <v>46</v>
      </c>
      <c r="C71" s="104">
        <v>88187.81</v>
      </c>
      <c r="D71" s="104">
        <v>275000</v>
      </c>
      <c r="E71" s="104">
        <v>92319</v>
      </c>
      <c r="F71" s="104">
        <v>80000</v>
      </c>
      <c r="G71" s="104">
        <v>80000</v>
      </c>
    </row>
    <row r="72" spans="1:7" x14ac:dyDescent="0.3">
      <c r="A72" s="73">
        <v>32</v>
      </c>
      <c r="B72" s="103" t="s">
        <v>47</v>
      </c>
      <c r="C72" s="104">
        <v>0</v>
      </c>
      <c r="D72" s="104">
        <v>75000</v>
      </c>
      <c r="E72" s="104">
        <v>7490</v>
      </c>
      <c r="F72" s="104">
        <v>20000</v>
      </c>
      <c r="G72" s="104">
        <v>20000</v>
      </c>
    </row>
    <row r="73" spans="1:7" x14ac:dyDescent="0.3">
      <c r="A73" s="60" t="s">
        <v>110</v>
      </c>
      <c r="B73" s="97" t="s">
        <v>70</v>
      </c>
      <c r="C73" s="98">
        <f>C74</f>
        <v>403485</v>
      </c>
      <c r="D73" s="98">
        <f t="shared" ref="D73:G73" si="44">D74</f>
        <v>439723</v>
      </c>
      <c r="E73" s="98">
        <f t="shared" si="44"/>
        <v>366231</v>
      </c>
      <c r="F73" s="98">
        <f t="shared" si="44"/>
        <v>370000</v>
      </c>
      <c r="G73" s="98">
        <f t="shared" si="44"/>
        <v>370000</v>
      </c>
    </row>
    <row r="74" spans="1:7" x14ac:dyDescent="0.3">
      <c r="A74" s="60">
        <v>3</v>
      </c>
      <c r="B74" s="103" t="s">
        <v>45</v>
      </c>
      <c r="C74" s="104">
        <f>C75+C76</f>
        <v>403485</v>
      </c>
      <c r="D74" s="104">
        <f t="shared" ref="D74:G74" si="45">D75+D76</f>
        <v>439723</v>
      </c>
      <c r="E74" s="104">
        <f t="shared" si="45"/>
        <v>366231</v>
      </c>
      <c r="F74" s="104">
        <f t="shared" si="45"/>
        <v>370000</v>
      </c>
      <c r="G74" s="104">
        <f t="shared" si="45"/>
        <v>370000</v>
      </c>
    </row>
    <row r="75" spans="1:7" x14ac:dyDescent="0.3">
      <c r="A75" s="73">
        <v>31</v>
      </c>
      <c r="B75" s="103" t="s">
        <v>46</v>
      </c>
      <c r="C75" s="104">
        <v>84880.22</v>
      </c>
      <c r="D75" s="104">
        <v>24250</v>
      </c>
      <c r="E75" s="104">
        <v>14857</v>
      </c>
      <c r="F75" s="104">
        <v>16000</v>
      </c>
      <c r="G75" s="104">
        <v>16000</v>
      </c>
    </row>
    <row r="76" spans="1:7" x14ac:dyDescent="0.3">
      <c r="A76" s="73">
        <v>32</v>
      </c>
      <c r="B76" s="103" t="s">
        <v>47</v>
      </c>
      <c r="C76" s="104">
        <v>318604.78000000003</v>
      </c>
      <c r="D76" s="104">
        <v>415473</v>
      </c>
      <c r="E76" s="104">
        <v>351374</v>
      </c>
      <c r="F76" s="104">
        <v>354000</v>
      </c>
      <c r="G76" s="104">
        <v>354000</v>
      </c>
    </row>
    <row r="77" spans="1:7" x14ac:dyDescent="0.3">
      <c r="A77" s="60" t="s">
        <v>149</v>
      </c>
      <c r="B77" s="97" t="s">
        <v>73</v>
      </c>
      <c r="C77" s="98">
        <f>C78</f>
        <v>20040.060000000001</v>
      </c>
      <c r="D77" s="98">
        <f t="shared" ref="D77:G77" si="46">D78</f>
        <v>25000</v>
      </c>
      <c r="E77" s="98">
        <f t="shared" si="46"/>
        <v>30000</v>
      </c>
      <c r="F77" s="98">
        <f t="shared" si="46"/>
        <v>30000</v>
      </c>
      <c r="G77" s="98">
        <f t="shared" si="46"/>
        <v>30000</v>
      </c>
    </row>
    <row r="78" spans="1:7" x14ac:dyDescent="0.3">
      <c r="A78" s="60">
        <v>3</v>
      </c>
      <c r="B78" s="103" t="s">
        <v>45</v>
      </c>
      <c r="C78" s="104">
        <f>C79</f>
        <v>20040.060000000001</v>
      </c>
      <c r="D78" s="104">
        <f t="shared" ref="D78:G78" si="47">D79</f>
        <v>25000</v>
      </c>
      <c r="E78" s="104">
        <f t="shared" si="47"/>
        <v>30000</v>
      </c>
      <c r="F78" s="104">
        <f t="shared" si="47"/>
        <v>30000</v>
      </c>
      <c r="G78" s="104">
        <f t="shared" si="47"/>
        <v>30000</v>
      </c>
    </row>
    <row r="79" spans="1:7" x14ac:dyDescent="0.3">
      <c r="A79" s="73">
        <v>32</v>
      </c>
      <c r="B79" s="103" t="s">
        <v>47</v>
      </c>
      <c r="C79" s="104">
        <v>20040.060000000001</v>
      </c>
      <c r="D79" s="104">
        <v>25000</v>
      </c>
      <c r="E79" s="104">
        <v>30000</v>
      </c>
      <c r="F79" s="104">
        <v>30000</v>
      </c>
      <c r="G79" s="104">
        <v>30000</v>
      </c>
    </row>
    <row r="80" spans="1:7" ht="28.8" x14ac:dyDescent="0.3">
      <c r="A80" s="84" t="s">
        <v>117</v>
      </c>
      <c r="B80" s="101" t="s">
        <v>150</v>
      </c>
      <c r="C80" s="102">
        <f>C81+C85+C88+C91+C94+C97</f>
        <v>493606.81</v>
      </c>
      <c r="D80" s="102">
        <f t="shared" ref="D80:G80" si="48">D81+D85+D88+D91+D94+D97</f>
        <v>1495521</v>
      </c>
      <c r="E80" s="102">
        <f t="shared" si="48"/>
        <v>2468400</v>
      </c>
      <c r="F80" s="102">
        <f t="shared" si="48"/>
        <v>499723</v>
      </c>
      <c r="G80" s="102">
        <f t="shared" si="48"/>
        <v>561379</v>
      </c>
    </row>
    <row r="81" spans="1:7" x14ac:dyDescent="0.3">
      <c r="A81" s="60" t="s">
        <v>115</v>
      </c>
      <c r="B81" s="97" t="s">
        <v>148</v>
      </c>
      <c r="C81" s="98">
        <f>C82</f>
        <v>326378.73</v>
      </c>
      <c r="D81" s="98">
        <f t="shared" ref="D81:G81" si="49">D82</f>
        <v>1186098</v>
      </c>
      <c r="E81" s="98">
        <f t="shared" si="49"/>
        <v>2285677</v>
      </c>
      <c r="F81" s="98">
        <f t="shared" si="49"/>
        <v>317000</v>
      </c>
      <c r="G81" s="98">
        <f t="shared" si="49"/>
        <v>378656</v>
      </c>
    </row>
    <row r="82" spans="1:7" x14ac:dyDescent="0.3">
      <c r="A82" s="73">
        <v>4</v>
      </c>
      <c r="B82" s="103" t="s">
        <v>51</v>
      </c>
      <c r="C82" s="104">
        <f>C83+C84</f>
        <v>326378.73</v>
      </c>
      <c r="D82" s="104">
        <f t="shared" ref="D82:G82" si="50">D83+D84</f>
        <v>1186098</v>
      </c>
      <c r="E82" s="104">
        <f t="shared" si="50"/>
        <v>2285677</v>
      </c>
      <c r="F82" s="104">
        <f t="shared" si="50"/>
        <v>317000</v>
      </c>
      <c r="G82" s="104">
        <f t="shared" si="50"/>
        <v>378656</v>
      </c>
    </row>
    <row r="83" spans="1:7" ht="28.8" x14ac:dyDescent="0.3">
      <c r="A83" s="73">
        <v>42</v>
      </c>
      <c r="B83" s="103" t="s">
        <v>53</v>
      </c>
      <c r="C83" s="104">
        <v>290372.82</v>
      </c>
      <c r="D83" s="104">
        <v>526655</v>
      </c>
      <c r="E83" s="104">
        <v>849227</v>
      </c>
      <c r="F83" s="104">
        <v>167000</v>
      </c>
      <c r="G83" s="104">
        <v>167000</v>
      </c>
    </row>
    <row r="84" spans="1:7" ht="28.8" x14ac:dyDescent="0.3">
      <c r="A84" s="73">
        <v>45</v>
      </c>
      <c r="B84" s="103" t="s">
        <v>54</v>
      </c>
      <c r="C84" s="104">
        <v>36005.910000000003</v>
      </c>
      <c r="D84" s="104">
        <v>659443</v>
      </c>
      <c r="E84" s="104">
        <v>1436450</v>
      </c>
      <c r="F84" s="104">
        <v>150000</v>
      </c>
      <c r="G84" s="104">
        <v>211656</v>
      </c>
    </row>
    <row r="85" spans="1:7" x14ac:dyDescent="0.3">
      <c r="A85" s="60" t="s">
        <v>104</v>
      </c>
      <c r="B85" s="97" t="s">
        <v>67</v>
      </c>
      <c r="C85" s="98">
        <f>C86</f>
        <v>132723</v>
      </c>
      <c r="D85" s="98">
        <f t="shared" ref="D85:G85" si="51">D86</f>
        <v>132723</v>
      </c>
      <c r="E85" s="98">
        <f t="shared" si="51"/>
        <v>132723</v>
      </c>
      <c r="F85" s="98">
        <f t="shared" si="51"/>
        <v>132723</v>
      </c>
      <c r="G85" s="98">
        <f t="shared" si="51"/>
        <v>132723</v>
      </c>
    </row>
    <row r="86" spans="1:7" x14ac:dyDescent="0.3">
      <c r="A86" s="73">
        <v>4</v>
      </c>
      <c r="B86" s="103" t="s">
        <v>51</v>
      </c>
      <c r="C86" s="104">
        <f>C87</f>
        <v>132723</v>
      </c>
      <c r="D86" s="104">
        <f t="shared" ref="D86:G86" si="52">D87</f>
        <v>132723</v>
      </c>
      <c r="E86" s="104">
        <f t="shared" si="52"/>
        <v>132723</v>
      </c>
      <c r="F86" s="104">
        <f t="shared" si="52"/>
        <v>132723</v>
      </c>
      <c r="G86" s="104">
        <f t="shared" si="52"/>
        <v>132723</v>
      </c>
    </row>
    <row r="87" spans="1:7" ht="28.8" x14ac:dyDescent="0.3">
      <c r="A87" s="73">
        <v>42</v>
      </c>
      <c r="B87" s="103" t="s">
        <v>53</v>
      </c>
      <c r="C87" s="104">
        <v>132723</v>
      </c>
      <c r="D87" s="104">
        <v>132723</v>
      </c>
      <c r="E87" s="104">
        <v>132723</v>
      </c>
      <c r="F87" s="104">
        <v>132723</v>
      </c>
      <c r="G87" s="104">
        <v>132723</v>
      </c>
    </row>
    <row r="88" spans="1:7" x14ac:dyDescent="0.3">
      <c r="A88" s="60" t="s">
        <v>116</v>
      </c>
      <c r="B88" s="97" t="s">
        <v>69</v>
      </c>
      <c r="C88" s="98">
        <f>C89</f>
        <v>0</v>
      </c>
      <c r="D88" s="98">
        <f t="shared" ref="D88:G88" si="53">D89</f>
        <v>55980</v>
      </c>
      <c r="E88" s="98">
        <f t="shared" si="53"/>
        <v>0</v>
      </c>
      <c r="F88" s="98">
        <f t="shared" si="53"/>
        <v>0</v>
      </c>
      <c r="G88" s="98">
        <f t="shared" si="53"/>
        <v>0</v>
      </c>
    </row>
    <row r="89" spans="1:7" x14ac:dyDescent="0.3">
      <c r="A89" s="73">
        <v>4</v>
      </c>
      <c r="B89" s="103" t="s">
        <v>51</v>
      </c>
      <c r="C89" s="104">
        <f>C90</f>
        <v>0</v>
      </c>
      <c r="D89" s="104">
        <f t="shared" ref="D89:G89" si="54">D90</f>
        <v>55980</v>
      </c>
      <c r="E89" s="104">
        <f t="shared" si="54"/>
        <v>0</v>
      </c>
      <c r="F89" s="104">
        <f t="shared" si="54"/>
        <v>0</v>
      </c>
      <c r="G89" s="104">
        <f t="shared" si="54"/>
        <v>0</v>
      </c>
    </row>
    <row r="90" spans="1:7" ht="28.8" x14ac:dyDescent="0.3">
      <c r="A90" s="60">
        <v>45</v>
      </c>
      <c r="B90" s="103" t="s">
        <v>54</v>
      </c>
      <c r="C90" s="104">
        <v>0</v>
      </c>
      <c r="D90" s="104">
        <v>55980</v>
      </c>
      <c r="E90" s="104">
        <v>0</v>
      </c>
      <c r="F90" s="104">
        <v>0</v>
      </c>
      <c r="G90" s="104">
        <v>0</v>
      </c>
    </row>
    <row r="91" spans="1:7" x14ac:dyDescent="0.3">
      <c r="A91" s="60" t="s">
        <v>110</v>
      </c>
      <c r="B91" s="97" t="s">
        <v>151</v>
      </c>
      <c r="C91" s="98">
        <f>C92</f>
        <v>0</v>
      </c>
      <c r="D91" s="98">
        <f t="shared" ref="D91:G91" si="55">D92</f>
        <v>35420</v>
      </c>
      <c r="E91" s="98">
        <f t="shared" si="55"/>
        <v>0</v>
      </c>
      <c r="F91" s="98">
        <f t="shared" si="55"/>
        <v>0</v>
      </c>
      <c r="G91" s="98">
        <f t="shared" si="55"/>
        <v>0</v>
      </c>
    </row>
    <row r="92" spans="1:7" x14ac:dyDescent="0.3">
      <c r="A92" s="73">
        <v>4</v>
      </c>
      <c r="B92" s="103" t="s">
        <v>51</v>
      </c>
      <c r="C92" s="104">
        <f>C93</f>
        <v>0</v>
      </c>
      <c r="D92" s="104">
        <f t="shared" ref="D92:G92" si="56">D93</f>
        <v>35420</v>
      </c>
      <c r="E92" s="104">
        <f t="shared" si="56"/>
        <v>0</v>
      </c>
      <c r="F92" s="104">
        <f t="shared" si="56"/>
        <v>0</v>
      </c>
      <c r="G92" s="104">
        <f t="shared" si="56"/>
        <v>0</v>
      </c>
    </row>
    <row r="93" spans="1:7" ht="28.8" x14ac:dyDescent="0.3">
      <c r="A93" s="73">
        <v>42</v>
      </c>
      <c r="B93" s="103" t="s">
        <v>53</v>
      </c>
      <c r="C93" s="104">
        <v>0</v>
      </c>
      <c r="D93" s="104">
        <v>35420</v>
      </c>
      <c r="E93" s="104">
        <v>0</v>
      </c>
      <c r="F93" s="104">
        <v>0</v>
      </c>
      <c r="G93" s="104">
        <v>0</v>
      </c>
    </row>
    <row r="94" spans="1:7" x14ac:dyDescent="0.3">
      <c r="A94" s="60" t="s">
        <v>149</v>
      </c>
      <c r="B94" s="97" t="s">
        <v>152</v>
      </c>
      <c r="C94" s="98">
        <f>C95</f>
        <v>28750</v>
      </c>
      <c r="D94" s="98">
        <f t="shared" ref="D94:G94" si="57">D95</f>
        <v>35000</v>
      </c>
      <c r="E94" s="98">
        <f t="shared" si="57"/>
        <v>30000</v>
      </c>
      <c r="F94" s="98">
        <f t="shared" si="57"/>
        <v>30000</v>
      </c>
      <c r="G94" s="98">
        <f t="shared" si="57"/>
        <v>30000</v>
      </c>
    </row>
    <row r="95" spans="1:7" x14ac:dyDescent="0.3">
      <c r="A95" s="73">
        <v>4</v>
      </c>
      <c r="B95" s="103" t="s">
        <v>51</v>
      </c>
      <c r="C95" s="104">
        <f>C96</f>
        <v>28750</v>
      </c>
      <c r="D95" s="104">
        <f t="shared" ref="D95:G95" si="58">D96</f>
        <v>35000</v>
      </c>
      <c r="E95" s="104">
        <f t="shared" si="58"/>
        <v>30000</v>
      </c>
      <c r="F95" s="104">
        <f t="shared" si="58"/>
        <v>30000</v>
      </c>
      <c r="G95" s="104">
        <f t="shared" si="58"/>
        <v>30000</v>
      </c>
    </row>
    <row r="96" spans="1:7" ht="28.8" x14ac:dyDescent="0.3">
      <c r="A96" s="73">
        <v>42</v>
      </c>
      <c r="B96" s="103" t="s">
        <v>53</v>
      </c>
      <c r="C96" s="104">
        <v>28750</v>
      </c>
      <c r="D96" s="104">
        <v>35000</v>
      </c>
      <c r="E96" s="104">
        <v>30000</v>
      </c>
      <c r="F96" s="104">
        <v>30000</v>
      </c>
      <c r="G96" s="104">
        <v>30000</v>
      </c>
    </row>
    <row r="97" spans="1:7" x14ac:dyDescent="0.3">
      <c r="A97" s="60" t="s">
        <v>106</v>
      </c>
      <c r="B97" s="97" t="s">
        <v>75</v>
      </c>
      <c r="C97" s="98">
        <f>C98</f>
        <v>5755.08</v>
      </c>
      <c r="D97" s="98">
        <f t="shared" ref="D97:G97" si="59">D98</f>
        <v>50300</v>
      </c>
      <c r="E97" s="98">
        <f t="shared" si="59"/>
        <v>20000</v>
      </c>
      <c r="F97" s="98">
        <f t="shared" si="59"/>
        <v>20000</v>
      </c>
      <c r="G97" s="98">
        <f t="shared" si="59"/>
        <v>20000</v>
      </c>
    </row>
    <row r="98" spans="1:7" x14ac:dyDescent="0.3">
      <c r="A98" s="73">
        <v>4</v>
      </c>
      <c r="B98" s="103" t="s">
        <v>51</v>
      </c>
      <c r="C98" s="104">
        <f>C99+C100</f>
        <v>5755.08</v>
      </c>
      <c r="D98" s="104">
        <f t="shared" ref="D98:G98" si="60">D99+D100</f>
        <v>50300</v>
      </c>
      <c r="E98" s="104">
        <f t="shared" si="60"/>
        <v>20000</v>
      </c>
      <c r="F98" s="104">
        <f t="shared" si="60"/>
        <v>20000</v>
      </c>
      <c r="G98" s="104">
        <f t="shared" si="60"/>
        <v>20000</v>
      </c>
    </row>
    <row r="99" spans="1:7" ht="28.8" x14ac:dyDescent="0.3">
      <c r="A99" s="73">
        <v>42</v>
      </c>
      <c r="B99" s="103" t="s">
        <v>53</v>
      </c>
      <c r="C99" s="104">
        <v>5755.08</v>
      </c>
      <c r="D99" s="104">
        <v>50000</v>
      </c>
      <c r="E99" s="104">
        <v>20000</v>
      </c>
      <c r="F99" s="104">
        <v>20000</v>
      </c>
      <c r="G99" s="104">
        <v>20000</v>
      </c>
    </row>
    <row r="100" spans="1:7" ht="28.8" x14ac:dyDescent="0.3">
      <c r="A100" s="73">
        <v>45</v>
      </c>
      <c r="B100" s="103" t="s">
        <v>54</v>
      </c>
      <c r="C100" s="104">
        <v>0</v>
      </c>
      <c r="D100" s="104">
        <v>300</v>
      </c>
      <c r="E100" s="104">
        <v>0</v>
      </c>
      <c r="F100" s="104">
        <v>0</v>
      </c>
      <c r="G100" s="104">
        <v>0</v>
      </c>
    </row>
    <row r="101" spans="1:7" x14ac:dyDescent="0.3">
      <c r="A101" s="84" t="s">
        <v>153</v>
      </c>
      <c r="B101" s="101" t="s">
        <v>154</v>
      </c>
      <c r="C101" s="102">
        <f>C102+C106</f>
        <v>37314.480000000003</v>
      </c>
      <c r="D101" s="102">
        <f t="shared" ref="D101:G101" si="61">D102+D106</f>
        <v>47200</v>
      </c>
      <c r="E101" s="102">
        <f t="shared" si="61"/>
        <v>50500</v>
      </c>
      <c r="F101" s="102">
        <f t="shared" si="61"/>
        <v>40000</v>
      </c>
      <c r="G101" s="102">
        <f t="shared" si="61"/>
        <v>40000</v>
      </c>
    </row>
    <row r="102" spans="1:7" x14ac:dyDescent="0.3">
      <c r="A102" s="60" t="s">
        <v>115</v>
      </c>
      <c r="B102" s="97" t="s">
        <v>148</v>
      </c>
      <c r="C102" s="98">
        <f>C103</f>
        <v>0</v>
      </c>
      <c r="D102" s="98">
        <f t="shared" ref="D102:G102" si="62">D103</f>
        <v>10844</v>
      </c>
      <c r="E102" s="98">
        <f t="shared" si="62"/>
        <v>14635</v>
      </c>
      <c r="F102" s="98">
        <f t="shared" si="62"/>
        <v>14800</v>
      </c>
      <c r="G102" s="98">
        <f t="shared" si="62"/>
        <v>14800</v>
      </c>
    </row>
    <row r="103" spans="1:7" x14ac:dyDescent="0.3">
      <c r="A103" s="73">
        <v>4</v>
      </c>
      <c r="B103" s="103" t="s">
        <v>51</v>
      </c>
      <c r="C103" s="104">
        <f>C104+C105</f>
        <v>0</v>
      </c>
      <c r="D103" s="104">
        <f t="shared" ref="D103:G103" si="63">D104+D105</f>
        <v>10844</v>
      </c>
      <c r="E103" s="104">
        <f t="shared" si="63"/>
        <v>14635</v>
      </c>
      <c r="F103" s="104">
        <f t="shared" si="63"/>
        <v>14800</v>
      </c>
      <c r="G103" s="104">
        <f t="shared" si="63"/>
        <v>14800</v>
      </c>
    </row>
    <row r="104" spans="1:7" ht="28.8" x14ac:dyDescent="0.3">
      <c r="A104" s="73">
        <v>41</v>
      </c>
      <c r="B104" s="103" t="s">
        <v>52</v>
      </c>
      <c r="C104" s="104">
        <v>0</v>
      </c>
      <c r="D104" s="104">
        <v>5165</v>
      </c>
      <c r="E104" s="104">
        <v>5582</v>
      </c>
      <c r="F104" s="104">
        <v>7400</v>
      </c>
      <c r="G104" s="104">
        <v>7400</v>
      </c>
    </row>
    <row r="105" spans="1:7" ht="28.8" x14ac:dyDescent="0.3">
      <c r="A105" s="73">
        <v>42</v>
      </c>
      <c r="B105" s="103" t="s">
        <v>53</v>
      </c>
      <c r="C105" s="104">
        <v>0</v>
      </c>
      <c r="D105" s="104">
        <v>5679</v>
      </c>
      <c r="E105" s="104">
        <v>9053</v>
      </c>
      <c r="F105" s="104">
        <v>7400</v>
      </c>
      <c r="G105" s="104">
        <v>7400</v>
      </c>
    </row>
    <row r="106" spans="1:7" x14ac:dyDescent="0.3">
      <c r="A106" s="60" t="s">
        <v>103</v>
      </c>
      <c r="B106" s="97" t="s">
        <v>66</v>
      </c>
      <c r="C106" s="98">
        <f>C107</f>
        <v>37314.480000000003</v>
      </c>
      <c r="D106" s="98">
        <f t="shared" ref="D106:G106" si="64">D107</f>
        <v>36356</v>
      </c>
      <c r="E106" s="98">
        <f t="shared" si="64"/>
        <v>35865</v>
      </c>
      <c r="F106" s="98">
        <f t="shared" si="64"/>
        <v>25200</v>
      </c>
      <c r="G106" s="98">
        <f t="shared" si="64"/>
        <v>25200</v>
      </c>
    </row>
    <row r="107" spans="1:7" x14ac:dyDescent="0.3">
      <c r="A107" s="73">
        <v>4</v>
      </c>
      <c r="B107" s="103" t="s">
        <v>51</v>
      </c>
      <c r="C107" s="104">
        <f>C108+C109</f>
        <v>37314.480000000003</v>
      </c>
      <c r="D107" s="104">
        <f t="shared" ref="D107:G107" si="65">D108+D109</f>
        <v>36356</v>
      </c>
      <c r="E107" s="104">
        <f t="shared" si="65"/>
        <v>35865</v>
      </c>
      <c r="F107" s="104">
        <f t="shared" si="65"/>
        <v>25200</v>
      </c>
      <c r="G107" s="104">
        <f t="shared" si="65"/>
        <v>25200</v>
      </c>
    </row>
    <row r="108" spans="1:7" ht="28.8" x14ac:dyDescent="0.3">
      <c r="A108" s="73">
        <v>41</v>
      </c>
      <c r="B108" s="103" t="s">
        <v>52</v>
      </c>
      <c r="C108" s="104">
        <v>12622.87</v>
      </c>
      <c r="D108" s="104">
        <v>10485</v>
      </c>
      <c r="E108" s="104">
        <v>13668</v>
      </c>
      <c r="F108" s="104">
        <v>12600</v>
      </c>
      <c r="G108" s="104">
        <v>12600</v>
      </c>
    </row>
    <row r="109" spans="1:7" ht="28.8" x14ac:dyDescent="0.3">
      <c r="A109" s="73">
        <v>42</v>
      </c>
      <c r="B109" s="103" t="s">
        <v>53</v>
      </c>
      <c r="C109" s="104">
        <v>24691.61</v>
      </c>
      <c r="D109" s="104">
        <v>25871</v>
      </c>
      <c r="E109" s="104">
        <v>22197</v>
      </c>
      <c r="F109" s="104">
        <v>12600</v>
      </c>
      <c r="G109" s="104">
        <v>12600</v>
      </c>
    </row>
    <row r="110" spans="1:7" ht="28.8" x14ac:dyDescent="0.3">
      <c r="A110" s="84" t="s">
        <v>155</v>
      </c>
      <c r="B110" s="101" t="s">
        <v>156</v>
      </c>
      <c r="C110" s="102">
        <f>C111+C114+C117</f>
        <v>803233.64</v>
      </c>
      <c r="D110" s="102">
        <f t="shared" ref="D110:G110" si="66">D111+D114+D117</f>
        <v>1139375</v>
      </c>
      <c r="E110" s="102">
        <f t="shared" si="66"/>
        <v>1420000</v>
      </c>
      <c r="F110" s="102">
        <f t="shared" si="66"/>
        <v>1410000</v>
      </c>
      <c r="G110" s="102">
        <f t="shared" si="66"/>
        <v>1160000</v>
      </c>
    </row>
    <row r="111" spans="1:7" x14ac:dyDescent="0.3">
      <c r="A111" s="60" t="s">
        <v>115</v>
      </c>
      <c r="B111" s="97" t="s">
        <v>148</v>
      </c>
      <c r="C111" s="98">
        <f>C112</f>
        <v>402600.36</v>
      </c>
      <c r="D111" s="98">
        <f t="shared" ref="D111:G111" si="67">D112</f>
        <v>205088</v>
      </c>
      <c r="E111" s="98">
        <f t="shared" si="67"/>
        <v>523675</v>
      </c>
      <c r="F111" s="98">
        <f t="shared" si="67"/>
        <v>1097771</v>
      </c>
      <c r="G111" s="98">
        <f t="shared" si="67"/>
        <v>1059200</v>
      </c>
    </row>
    <row r="112" spans="1:7" x14ac:dyDescent="0.3">
      <c r="A112" s="73">
        <v>3</v>
      </c>
      <c r="B112" s="103" t="s">
        <v>45</v>
      </c>
      <c r="C112" s="104">
        <f>C113</f>
        <v>402600.36</v>
      </c>
      <c r="D112" s="104">
        <f t="shared" ref="D112:G112" si="68">D113</f>
        <v>205088</v>
      </c>
      <c r="E112" s="104">
        <f t="shared" si="68"/>
        <v>523675</v>
      </c>
      <c r="F112" s="104">
        <f t="shared" si="68"/>
        <v>1097771</v>
      </c>
      <c r="G112" s="104">
        <f t="shared" si="68"/>
        <v>1059200</v>
      </c>
    </row>
    <row r="113" spans="1:7" x14ac:dyDescent="0.3">
      <c r="A113" s="73">
        <v>32</v>
      </c>
      <c r="B113" s="103" t="s">
        <v>47</v>
      </c>
      <c r="C113" s="104">
        <v>402600.36</v>
      </c>
      <c r="D113" s="104">
        <v>205088</v>
      </c>
      <c r="E113" s="104">
        <v>523675</v>
      </c>
      <c r="F113" s="104">
        <v>1097771</v>
      </c>
      <c r="G113" s="104">
        <v>1059200</v>
      </c>
    </row>
    <row r="114" spans="1:7" x14ac:dyDescent="0.3">
      <c r="A114" s="60" t="s">
        <v>103</v>
      </c>
      <c r="B114" s="97" t="s">
        <v>157</v>
      </c>
      <c r="C114" s="98">
        <f>C115</f>
        <v>399995.28</v>
      </c>
      <c r="D114" s="98">
        <f t="shared" ref="D114:G114" si="69">D115</f>
        <v>934287</v>
      </c>
      <c r="E114" s="98">
        <f t="shared" si="69"/>
        <v>896325</v>
      </c>
      <c r="F114" s="98">
        <f t="shared" si="69"/>
        <v>312229</v>
      </c>
      <c r="G114" s="98">
        <f t="shared" si="69"/>
        <v>100800</v>
      </c>
    </row>
    <row r="115" spans="1:7" x14ac:dyDescent="0.3">
      <c r="A115" s="73">
        <v>3</v>
      </c>
      <c r="B115" s="103" t="s">
        <v>45</v>
      </c>
      <c r="C115" s="104">
        <f>C116</f>
        <v>399995.28</v>
      </c>
      <c r="D115" s="104">
        <f t="shared" ref="D115:G115" si="70">D116</f>
        <v>934287</v>
      </c>
      <c r="E115" s="104">
        <f t="shared" si="70"/>
        <v>896325</v>
      </c>
      <c r="F115" s="104">
        <f t="shared" si="70"/>
        <v>312229</v>
      </c>
      <c r="G115" s="104">
        <f t="shared" si="70"/>
        <v>100800</v>
      </c>
    </row>
    <row r="116" spans="1:7" x14ac:dyDescent="0.3">
      <c r="A116" s="73">
        <v>32</v>
      </c>
      <c r="B116" s="103" t="s">
        <v>47</v>
      </c>
      <c r="C116" s="104">
        <v>399995.28</v>
      </c>
      <c r="D116" s="104">
        <v>934287</v>
      </c>
      <c r="E116" s="104">
        <v>896325</v>
      </c>
      <c r="F116" s="104">
        <v>312229</v>
      </c>
      <c r="G116" s="104">
        <v>100800</v>
      </c>
    </row>
    <row r="117" spans="1:7" x14ac:dyDescent="0.3">
      <c r="A117" s="60" t="s">
        <v>149</v>
      </c>
      <c r="B117" s="97" t="s">
        <v>152</v>
      </c>
      <c r="C117" s="98">
        <f>C118</f>
        <v>638</v>
      </c>
      <c r="D117" s="98">
        <f t="shared" ref="D117:G117" si="71">D118</f>
        <v>0</v>
      </c>
      <c r="E117" s="98">
        <f t="shared" si="71"/>
        <v>0</v>
      </c>
      <c r="F117" s="98">
        <f t="shared" si="71"/>
        <v>0</v>
      </c>
      <c r="G117" s="98">
        <f t="shared" si="71"/>
        <v>0</v>
      </c>
    </row>
    <row r="118" spans="1:7" x14ac:dyDescent="0.3">
      <c r="A118" s="73">
        <v>3</v>
      </c>
      <c r="B118" s="103" t="s">
        <v>45</v>
      </c>
      <c r="C118" s="104">
        <f>C119</f>
        <v>638</v>
      </c>
      <c r="D118" s="104">
        <f t="shared" ref="D118:G118" si="72">D119</f>
        <v>0</v>
      </c>
      <c r="E118" s="104">
        <f t="shared" si="72"/>
        <v>0</v>
      </c>
      <c r="F118" s="104">
        <f t="shared" si="72"/>
        <v>0</v>
      </c>
      <c r="G118" s="104">
        <f t="shared" si="72"/>
        <v>0</v>
      </c>
    </row>
    <row r="119" spans="1:7" x14ac:dyDescent="0.3">
      <c r="A119" s="73">
        <v>32</v>
      </c>
      <c r="B119" s="103" t="s">
        <v>47</v>
      </c>
      <c r="C119" s="104">
        <v>638</v>
      </c>
      <c r="D119" s="104">
        <v>0</v>
      </c>
      <c r="E119" s="104">
        <v>0</v>
      </c>
      <c r="F119" s="104">
        <v>0</v>
      </c>
      <c r="G119" s="104">
        <v>0</v>
      </c>
    </row>
    <row r="120" spans="1:7" x14ac:dyDescent="0.3">
      <c r="A120" s="84" t="s">
        <v>158</v>
      </c>
      <c r="B120" s="101" t="s">
        <v>159</v>
      </c>
      <c r="C120" s="102">
        <f>C121+C126+C131+C136</f>
        <v>1744160.95</v>
      </c>
      <c r="D120" s="102">
        <f t="shared" ref="D120:G120" si="73">D121+D126+D131+D136</f>
        <v>1398930</v>
      </c>
      <c r="E120" s="102">
        <f t="shared" si="73"/>
        <v>1500999</v>
      </c>
      <c r="F120" s="102">
        <f t="shared" si="73"/>
        <v>1523219</v>
      </c>
      <c r="G120" s="102">
        <f t="shared" si="73"/>
        <v>1905393</v>
      </c>
    </row>
    <row r="121" spans="1:7" x14ac:dyDescent="0.3">
      <c r="A121" s="60" t="s">
        <v>126</v>
      </c>
      <c r="B121" s="97" t="s">
        <v>160</v>
      </c>
      <c r="C121" s="98">
        <f>C122+C124</f>
        <v>0</v>
      </c>
      <c r="D121" s="98">
        <f t="shared" ref="D121:G121" si="74">D122+D124</f>
        <v>0</v>
      </c>
      <c r="E121" s="98">
        <f t="shared" si="74"/>
        <v>120000</v>
      </c>
      <c r="F121" s="98">
        <f t="shared" si="74"/>
        <v>150000</v>
      </c>
      <c r="G121" s="98">
        <f t="shared" si="74"/>
        <v>400000</v>
      </c>
    </row>
    <row r="122" spans="1:7" x14ac:dyDescent="0.3">
      <c r="A122" s="73">
        <v>3</v>
      </c>
      <c r="B122" s="103" t="s">
        <v>45</v>
      </c>
      <c r="C122" s="104">
        <f>C123</f>
        <v>0</v>
      </c>
      <c r="D122" s="104">
        <f t="shared" ref="D122:G122" si="75">D123</f>
        <v>0</v>
      </c>
      <c r="E122" s="104">
        <f t="shared" si="75"/>
        <v>120000</v>
      </c>
      <c r="F122" s="104">
        <f t="shared" si="75"/>
        <v>150000</v>
      </c>
      <c r="G122" s="104">
        <f t="shared" si="75"/>
        <v>0</v>
      </c>
    </row>
    <row r="123" spans="1:7" x14ac:dyDescent="0.3">
      <c r="A123" s="73">
        <v>34</v>
      </c>
      <c r="B123" s="103" t="s">
        <v>48</v>
      </c>
      <c r="C123" s="104">
        <v>0</v>
      </c>
      <c r="D123" s="104">
        <v>0</v>
      </c>
      <c r="E123" s="104">
        <v>120000</v>
      </c>
      <c r="F123" s="104">
        <v>150000</v>
      </c>
      <c r="G123" s="104">
        <v>0</v>
      </c>
    </row>
    <row r="124" spans="1:7" x14ac:dyDescent="0.3">
      <c r="A124" s="73">
        <v>5</v>
      </c>
      <c r="B124" s="103" t="s">
        <v>90</v>
      </c>
      <c r="C124" s="104">
        <f>C125</f>
        <v>0</v>
      </c>
      <c r="D124" s="104">
        <f t="shared" ref="D124:G124" si="76">D125</f>
        <v>0</v>
      </c>
      <c r="E124" s="104">
        <f t="shared" si="76"/>
        <v>0</v>
      </c>
      <c r="F124" s="104">
        <f t="shared" si="76"/>
        <v>0</v>
      </c>
      <c r="G124" s="104">
        <f t="shared" si="76"/>
        <v>400000</v>
      </c>
    </row>
    <row r="125" spans="1:7" ht="28.8" x14ac:dyDescent="0.3">
      <c r="A125" s="73">
        <v>54</v>
      </c>
      <c r="B125" s="103" t="s">
        <v>91</v>
      </c>
      <c r="C125" s="104">
        <v>0</v>
      </c>
      <c r="D125" s="104">
        <v>0</v>
      </c>
      <c r="E125" s="104">
        <v>0</v>
      </c>
      <c r="F125" s="104">
        <v>0</v>
      </c>
      <c r="G125" s="104">
        <v>400000</v>
      </c>
    </row>
    <row r="126" spans="1:7" x14ac:dyDescent="0.3">
      <c r="A126" s="60" t="s">
        <v>115</v>
      </c>
      <c r="B126" s="97" t="s">
        <v>148</v>
      </c>
      <c r="C126" s="98">
        <f>C127+C129</f>
        <v>25517.34</v>
      </c>
      <c r="D126" s="98">
        <f t="shared" ref="D126:G126" si="77">D127+D129</f>
        <v>508250</v>
      </c>
      <c r="E126" s="98">
        <f t="shared" si="77"/>
        <v>193666</v>
      </c>
      <c r="F126" s="98">
        <f t="shared" si="77"/>
        <v>507229</v>
      </c>
      <c r="G126" s="98">
        <f t="shared" si="77"/>
        <v>286931</v>
      </c>
    </row>
    <row r="127" spans="1:7" x14ac:dyDescent="0.3">
      <c r="A127" s="73">
        <v>3</v>
      </c>
      <c r="B127" s="103" t="s">
        <v>45</v>
      </c>
      <c r="C127" s="104">
        <f>C128</f>
        <v>25517.34</v>
      </c>
      <c r="D127" s="104">
        <f t="shared" ref="D127:G127" si="78">D128</f>
        <v>8250</v>
      </c>
      <c r="E127" s="104">
        <f t="shared" si="78"/>
        <v>15000</v>
      </c>
      <c r="F127" s="104">
        <f t="shared" si="78"/>
        <v>7229</v>
      </c>
      <c r="G127" s="104">
        <f t="shared" si="78"/>
        <v>14408</v>
      </c>
    </row>
    <row r="128" spans="1:7" x14ac:dyDescent="0.3">
      <c r="A128" s="73">
        <v>34</v>
      </c>
      <c r="B128" s="103" t="s">
        <v>48</v>
      </c>
      <c r="C128" s="104">
        <v>25517.34</v>
      </c>
      <c r="D128" s="104">
        <v>8250</v>
      </c>
      <c r="E128" s="104">
        <v>15000</v>
      </c>
      <c r="F128" s="104">
        <v>7229</v>
      </c>
      <c r="G128" s="104">
        <v>14408</v>
      </c>
    </row>
    <row r="129" spans="1:7" x14ac:dyDescent="0.3">
      <c r="A129" s="73">
        <v>5</v>
      </c>
      <c r="B129" s="103" t="s">
        <v>90</v>
      </c>
      <c r="C129" s="104">
        <f>C130</f>
        <v>0</v>
      </c>
      <c r="D129" s="104">
        <f t="shared" ref="D129:G129" si="79">D130</f>
        <v>500000</v>
      </c>
      <c r="E129" s="104">
        <f t="shared" si="79"/>
        <v>178666</v>
      </c>
      <c r="F129" s="104">
        <f t="shared" si="79"/>
        <v>500000</v>
      </c>
      <c r="G129" s="104">
        <f t="shared" si="79"/>
        <v>272523</v>
      </c>
    </row>
    <row r="130" spans="1:7" ht="28.8" x14ac:dyDescent="0.3">
      <c r="A130" s="73">
        <v>54</v>
      </c>
      <c r="B130" s="103" t="s">
        <v>91</v>
      </c>
      <c r="C130" s="104">
        <v>0</v>
      </c>
      <c r="D130" s="104">
        <v>500000</v>
      </c>
      <c r="E130" s="104">
        <v>178666</v>
      </c>
      <c r="F130" s="104">
        <v>500000</v>
      </c>
      <c r="G130" s="104">
        <v>272523</v>
      </c>
    </row>
    <row r="131" spans="1:7" x14ac:dyDescent="0.3">
      <c r="A131" s="60" t="s">
        <v>103</v>
      </c>
      <c r="B131" s="97" t="s">
        <v>157</v>
      </c>
      <c r="C131" s="98">
        <f>C132+C134</f>
        <v>1187752.6099999999</v>
      </c>
      <c r="D131" s="98">
        <f t="shared" ref="D131:G131" si="80">D132+D134</f>
        <v>359789</v>
      </c>
      <c r="E131" s="98">
        <f t="shared" si="80"/>
        <v>656442</v>
      </c>
      <c r="F131" s="98">
        <f t="shared" si="80"/>
        <v>335099</v>
      </c>
      <c r="G131" s="98">
        <f t="shared" si="80"/>
        <v>687571</v>
      </c>
    </row>
    <row r="132" spans="1:7" x14ac:dyDescent="0.3">
      <c r="A132" s="73">
        <v>3</v>
      </c>
      <c r="B132" s="103" t="s">
        <v>45</v>
      </c>
      <c r="C132" s="104">
        <f>C133</f>
        <v>42274.69</v>
      </c>
      <c r="D132" s="104">
        <f t="shared" ref="D132:G132" si="81">D133</f>
        <v>62231</v>
      </c>
      <c r="E132" s="104">
        <f t="shared" si="81"/>
        <v>37550</v>
      </c>
      <c r="F132" s="104">
        <f t="shared" si="81"/>
        <v>37541</v>
      </c>
      <c r="G132" s="104">
        <f t="shared" si="81"/>
        <v>162536</v>
      </c>
    </row>
    <row r="133" spans="1:7" x14ac:dyDescent="0.3">
      <c r="A133" s="73">
        <v>34</v>
      </c>
      <c r="B133" s="103" t="s">
        <v>48</v>
      </c>
      <c r="C133" s="104">
        <v>42274.69</v>
      </c>
      <c r="D133" s="104">
        <v>62231</v>
      </c>
      <c r="E133" s="104">
        <v>37550</v>
      </c>
      <c r="F133" s="104">
        <v>37541</v>
      </c>
      <c r="G133" s="104">
        <v>162536</v>
      </c>
    </row>
    <row r="134" spans="1:7" x14ac:dyDescent="0.3">
      <c r="A134" s="73">
        <v>5</v>
      </c>
      <c r="B134" s="103" t="s">
        <v>90</v>
      </c>
      <c r="C134" s="104">
        <f>C135</f>
        <v>1145477.92</v>
      </c>
      <c r="D134" s="104">
        <f t="shared" ref="D134:G134" si="82">D135</f>
        <v>297558</v>
      </c>
      <c r="E134" s="104">
        <f t="shared" si="82"/>
        <v>618892</v>
      </c>
      <c r="F134" s="104">
        <f t="shared" si="82"/>
        <v>297558</v>
      </c>
      <c r="G134" s="104">
        <f t="shared" si="82"/>
        <v>525035</v>
      </c>
    </row>
    <row r="135" spans="1:7" ht="28.8" x14ac:dyDescent="0.3">
      <c r="A135" s="73">
        <v>54</v>
      </c>
      <c r="B135" s="103" t="s">
        <v>91</v>
      </c>
      <c r="C135" s="104">
        <v>1145477.92</v>
      </c>
      <c r="D135" s="104">
        <v>297558</v>
      </c>
      <c r="E135" s="104">
        <v>618892</v>
      </c>
      <c r="F135" s="104">
        <v>297558</v>
      </c>
      <c r="G135" s="104">
        <v>525035</v>
      </c>
    </row>
    <row r="136" spans="1:7" x14ac:dyDescent="0.3">
      <c r="A136" s="60" t="s">
        <v>119</v>
      </c>
      <c r="B136" s="97" t="s">
        <v>118</v>
      </c>
      <c r="C136" s="98">
        <f>C137+C139</f>
        <v>530891</v>
      </c>
      <c r="D136" s="98">
        <f t="shared" ref="D136:G136" si="83">D137+D139</f>
        <v>530891</v>
      </c>
      <c r="E136" s="98">
        <f t="shared" si="83"/>
        <v>530891</v>
      </c>
      <c r="F136" s="98">
        <f t="shared" si="83"/>
        <v>530891</v>
      </c>
      <c r="G136" s="98">
        <f t="shared" si="83"/>
        <v>530891</v>
      </c>
    </row>
    <row r="137" spans="1:7" x14ac:dyDescent="0.3">
      <c r="A137" s="73">
        <v>3</v>
      </c>
      <c r="B137" s="103" t="s">
        <v>45</v>
      </c>
      <c r="C137" s="104">
        <f>C138</f>
        <v>52691.86</v>
      </c>
      <c r="D137" s="104">
        <f t="shared" ref="D137:G137" si="84">D138</f>
        <v>46600</v>
      </c>
      <c r="E137" s="104">
        <f t="shared" si="84"/>
        <v>46600</v>
      </c>
      <c r="F137" s="104">
        <f t="shared" si="84"/>
        <v>46600</v>
      </c>
      <c r="G137" s="104">
        <f t="shared" si="84"/>
        <v>46600</v>
      </c>
    </row>
    <row r="138" spans="1:7" x14ac:dyDescent="0.3">
      <c r="A138" s="73">
        <v>34</v>
      </c>
      <c r="B138" s="103" t="s">
        <v>48</v>
      </c>
      <c r="C138" s="104">
        <v>52691.86</v>
      </c>
      <c r="D138" s="104">
        <v>46600</v>
      </c>
      <c r="E138" s="104">
        <v>46600</v>
      </c>
      <c r="F138" s="104">
        <v>46600</v>
      </c>
      <c r="G138" s="104">
        <v>46600</v>
      </c>
    </row>
    <row r="139" spans="1:7" x14ac:dyDescent="0.3">
      <c r="A139" s="73">
        <v>5</v>
      </c>
      <c r="B139" s="103" t="s">
        <v>90</v>
      </c>
      <c r="C139" s="104">
        <f>C140</f>
        <v>478199.14</v>
      </c>
      <c r="D139" s="104">
        <f t="shared" ref="D139:G139" si="85">D140</f>
        <v>484291</v>
      </c>
      <c r="E139" s="104">
        <f t="shared" si="85"/>
        <v>484291</v>
      </c>
      <c r="F139" s="104">
        <f t="shared" si="85"/>
        <v>484291</v>
      </c>
      <c r="G139" s="104">
        <f t="shared" si="85"/>
        <v>484291</v>
      </c>
    </row>
    <row r="140" spans="1:7" ht="28.8" x14ac:dyDescent="0.3">
      <c r="A140" s="73">
        <v>54</v>
      </c>
      <c r="B140" s="103" t="s">
        <v>91</v>
      </c>
      <c r="C140" s="104">
        <v>478199.14</v>
      </c>
      <c r="D140" s="104">
        <v>484291</v>
      </c>
      <c r="E140" s="104">
        <v>484291</v>
      </c>
      <c r="F140" s="104">
        <v>484291</v>
      </c>
      <c r="G140" s="104">
        <v>484291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Prihodi i rashodi po izvorima</vt:lpstr>
      <vt:lpstr>Rashodi prema funkcijskoj klas.</vt:lpstr>
      <vt:lpstr>Račun finanicranja</vt:lpstr>
      <vt:lpstr>Račun financiranja po izvorima</vt:lpstr>
      <vt:lpstr>Posebni dio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Keleminec</dc:creator>
  <cp:lastModifiedBy>Spomenka Sakač</cp:lastModifiedBy>
  <cp:lastPrinted>2024-10-16T09:03:51Z</cp:lastPrinted>
  <dcterms:created xsi:type="dcterms:W3CDTF">2024-10-02T07:33:26Z</dcterms:created>
  <dcterms:modified xsi:type="dcterms:W3CDTF">2025-03-11T06:42:21Z</dcterms:modified>
</cp:coreProperties>
</file>